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65ED0B0F-BAE9-4060-8F4D-1CEB161B08B0}" xr6:coauthVersionLast="45" xr6:coauthVersionMax="45" xr10:uidLastSave="{00000000-0000-0000-0000-000000000000}"/>
  <workbookProtection workbookAlgorithmName="SHA-512" workbookHashValue="gEhmaxf+rW6/Mw5D4lRejVmVrrMkBaQSFuKf5IxXgIVD7QN3HyaymnWJRs0F8zExJCokQ443QSy0Qx9X4wXYxA==" workbookSaltValue="Zz14I/8DN01ca8H8ju5kPQ==" workbookSpinCount="100000" lockStructure="1"/>
  <bookViews>
    <workbookView xWindow="40920" yWindow="-120" windowWidth="29040" windowHeight="15840" tabRatio="500" xr2:uid="{00000000-000D-0000-FFFF-FFFF00000000}"/>
  </bookViews>
  <sheets>
    <sheet name="107.1 Logements" sheetId="4" r:id="rId1"/>
    <sheet name="107.1 Bâtiments non résidentiel" sheetId="5" r:id="rId2"/>
  </sheets>
  <definedNames>
    <definedName name="_xlnm._FilterDatabase" localSheetId="1" hidden="1">'107.1 Bâtiments non résidentiel'!$A$56:$H$81</definedName>
    <definedName name="_xlnm._FilterDatabase" localSheetId="0" hidden="1">'107.1 Logements'!$A$56:$H$80</definedName>
    <definedName name="_xlnm.Print_Area" localSheetId="1">'107.1 Bâtiments non résidentiel'!$A$1:$J$91</definedName>
    <definedName name="_xlnm.Print_Area" localSheetId="0">'107.1 Logements'!$A$1:$J$90</definedName>
    <definedName name="_xlnm.Print_Titles" localSheetId="1">'107.1 Bâtiments non résidentiel'!$1:$4</definedName>
    <definedName name="_xlnm.Print_Titles" localSheetId="0">'107.1 Logements'!$1:$4</definedName>
    <definedName name="nein1">sélectionner[sélectionner]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0" i="5" l="1"/>
  <c r="J20" i="4"/>
  <c r="H73" i="5" l="1"/>
  <c r="H63" i="5"/>
  <c r="H37" i="5"/>
  <c r="H72" i="4"/>
  <c r="H44" i="5" l="1"/>
  <c r="H43" i="5"/>
  <c r="H41" i="5"/>
  <c r="H40" i="5"/>
  <c r="H44" i="4"/>
  <c r="H43" i="4"/>
  <c r="H42" i="4"/>
  <c r="H41" i="4"/>
  <c r="H40" i="4"/>
  <c r="H80" i="5" l="1"/>
  <c r="H54" i="5"/>
  <c r="H48" i="5"/>
  <c r="H54" i="4"/>
  <c r="H48" i="4"/>
  <c r="H28" i="4" l="1"/>
  <c r="J15" i="5"/>
  <c r="H28" i="5"/>
  <c r="J14" i="5" l="1"/>
  <c r="H42" i="5"/>
  <c r="J16" i="4" l="1"/>
  <c r="J15" i="4" l="1"/>
  <c r="J16" i="5"/>
  <c r="C29" i="4"/>
  <c r="D29" i="4"/>
  <c r="F29" i="4"/>
  <c r="G29" i="4"/>
  <c r="H79" i="5" l="1"/>
  <c r="H78" i="5"/>
  <c r="H77" i="5"/>
  <c r="H70" i="5"/>
  <c r="H69" i="5"/>
  <c r="H68" i="5"/>
  <c r="H67" i="5"/>
  <c r="H79" i="4"/>
  <c r="H78" i="4"/>
  <c r="H76" i="4"/>
  <c r="H77" i="4"/>
  <c r="H69" i="4"/>
  <c r="H68" i="4"/>
  <c r="H67" i="4"/>
  <c r="H66" i="4"/>
  <c r="D35" i="5" l="1"/>
  <c r="E35" i="5"/>
  <c r="F35" i="5"/>
  <c r="G35" i="5"/>
  <c r="H35" i="5"/>
  <c r="H34" i="5"/>
  <c r="V29" i="5"/>
  <c r="T29" i="5"/>
  <c r="S29" i="5"/>
  <c r="Q29" i="5"/>
  <c r="P29" i="5"/>
  <c r="N29" i="5"/>
  <c r="M29" i="5"/>
  <c r="G38" i="5" l="1"/>
  <c r="F38" i="5"/>
  <c r="D38" i="5"/>
  <c r="C38" i="5"/>
  <c r="G29" i="5"/>
  <c r="F29" i="5"/>
  <c r="D29" i="5"/>
  <c r="C29" i="5"/>
  <c r="H81" i="5" l="1"/>
  <c r="H71" i="5"/>
  <c r="H45" i="5"/>
  <c r="G38" i="4" l="1"/>
  <c r="F38" i="4"/>
  <c r="D38" i="4"/>
  <c r="J17" i="5" l="1"/>
  <c r="H45" i="4"/>
  <c r="H80" i="4"/>
  <c r="H70" i="4"/>
  <c r="H62" i="4" s="1"/>
  <c r="E34" i="5"/>
  <c r="C34" i="5"/>
  <c r="D34" i="5"/>
  <c r="G34" i="5"/>
  <c r="F34" i="5"/>
  <c r="H37" i="4" l="1"/>
  <c r="J14" i="4" s="1"/>
  <c r="J17" i="4"/>
</calcChain>
</file>

<file path=xl/sharedStrings.xml><?xml version="1.0" encoding="utf-8"?>
<sst xmlns="http://schemas.openxmlformats.org/spreadsheetml/2006/main" count="397" uniqueCount="203">
  <si>
    <t>20 - 24</t>
  </si>
  <si>
    <t>Note</t>
  </si>
  <si>
    <t>25 - 29</t>
  </si>
  <si>
    <t>17 - 20</t>
  </si>
  <si>
    <t xml:space="preserve">≥ 60 </t>
  </si>
  <si>
    <t>-</t>
  </si>
  <si>
    <t>40 - 45</t>
  </si>
  <si>
    <t>35 - 39</t>
  </si>
  <si>
    <t>30 - 34</t>
  </si>
  <si>
    <t>50-46</t>
  </si>
  <si>
    <t>55-51</t>
  </si>
  <si>
    <t>60-56</t>
  </si>
  <si>
    <t>Total</t>
  </si>
  <si>
    <t>Auswahl</t>
  </si>
  <si>
    <t>n/a</t>
  </si>
  <si>
    <t>0.33 / 0.67 / 1 /1.33 / 1.67 / 2.0</t>
  </si>
  <si>
    <t>0 / 0.2 / 0.4 / 0.6 / 0.8 / 1.0</t>
  </si>
  <si>
    <t>1 - 2</t>
  </si>
  <si>
    <t>3 - 4</t>
  </si>
  <si>
    <t>14- 15</t>
  </si>
  <si>
    <t>12 - 13</t>
  </si>
  <si>
    <t>10 -11</t>
  </si>
  <si>
    <t>8 - 9</t>
  </si>
  <si>
    <t>6 -7</t>
  </si>
  <si>
    <t>0 -5</t>
  </si>
  <si>
    <t>15 - 18</t>
  </si>
  <si>
    <t>19 - 24</t>
  </si>
  <si>
    <t>25 - 30</t>
  </si>
  <si>
    <t>31 - 36</t>
  </si>
  <si>
    <t>37 - 45</t>
  </si>
  <si>
    <t>21 - 25</t>
  </si>
  <si>
    <t>14 - 16</t>
  </si>
  <si>
    <t>11 - 13</t>
  </si>
  <si>
    <t>26 - 35</t>
  </si>
  <si>
    <t xml:space="preserve">≥ 50 </t>
  </si>
  <si>
    <t>18- 20</t>
  </si>
  <si>
    <t>15 - 17</t>
  </si>
  <si>
    <t>12 -14</t>
  </si>
  <si>
    <t>9 - 11</t>
  </si>
  <si>
    <t>6 -8</t>
  </si>
  <si>
    <t>46 - 50</t>
  </si>
  <si>
    <t>56 - 60</t>
  </si>
  <si>
    <t>36 - 40</t>
  </si>
  <si>
    <t>41 - 45</t>
  </si>
  <si>
    <t>51 - 55</t>
  </si>
  <si>
    <t>17- 20</t>
  </si>
  <si>
    <t>11 -13</t>
  </si>
  <si>
    <t>8 - 10</t>
  </si>
  <si>
    <t>5 -7</t>
  </si>
  <si>
    <t>0 -4</t>
  </si>
  <si>
    <t>7</t>
  </si>
  <si>
    <t>5 - 6</t>
  </si>
  <si>
    <t>8</t>
  </si>
  <si>
    <t>6-7</t>
  </si>
  <si>
    <t>4-5</t>
  </si>
  <si>
    <t>2-3</t>
  </si>
  <si>
    <t>0 / 0.25 / 0.5 /0.75 / 1.0 / 1.25 / 1.5</t>
  </si>
  <si>
    <t>0.25 / 0.5 / 0.75 / 1.0 / 1.25 / 1.5</t>
  </si>
  <si>
    <t>0 / 0.25 / 0.5 / 0.75 / 1.0 / 1.25 / 1.5</t>
  </si>
  <si>
    <t>0.33 / 0.67 / 1 / 1.33 / 1.67 / 2.0</t>
  </si>
  <si>
    <t>≤ 19</t>
  </si>
  <si>
    <t>≤ 14</t>
  </si>
  <si>
    <t>≤ 10</t>
  </si>
  <si>
    <t xml:space="preserve">     </t>
  </si>
  <si>
    <t xml:space="preserve"> </t>
  </si>
  <si>
    <t xml:space="preserve">  </t>
  </si>
  <si>
    <t>Indicateur 107.1</t>
  </si>
  <si>
    <t>Qualité de l'air intérieur</t>
  </si>
  <si>
    <t>Projet</t>
  </si>
  <si>
    <t>Aperçu</t>
  </si>
  <si>
    <t>Les quatre critères suivants sont évalués à différents moments (examen préalable, TC1, TC2):</t>
  </si>
  <si>
    <t>Valeur</t>
  </si>
  <si>
    <t>Barème</t>
  </si>
  <si>
    <t>GRANDEURS MESURÉES</t>
  </si>
  <si>
    <t>Points</t>
  </si>
  <si>
    <t>Résultat</t>
  </si>
  <si>
    <t>1.      Débit d'air neuf</t>
  </si>
  <si>
    <t>2.      Humidité de l'air ambiant</t>
  </si>
  <si>
    <t>3.      Qualité de l'air fourni</t>
  </si>
  <si>
    <t>4.      Exploitation / maintenance / fonctionnalité</t>
  </si>
  <si>
    <t>Grandeurs mesurées:</t>
  </si>
  <si>
    <t>1: Débit d'air neuf</t>
  </si>
  <si>
    <t>Commentaires, justifications</t>
  </si>
  <si>
    <t>Ventilation mécanique</t>
  </si>
  <si>
    <t>sélectionner</t>
  </si>
  <si>
    <t>Ventilation naturelle</t>
  </si>
  <si>
    <t>En cas de ventilation mécanique</t>
  </si>
  <si>
    <t>Justification de la qualité de l'air intérieur</t>
  </si>
  <si>
    <t>Justification d'une solution compatible avec Minergie</t>
  </si>
  <si>
    <t>Évaluation de la solution choisie et admise par Minergie:</t>
  </si>
  <si>
    <r>
      <t>Renouvellement d'air compatible avec Minergie telle qu'une ventilation simple flux</t>
    </r>
    <r>
      <rPr>
        <strike/>
        <sz val="8"/>
        <rFont val="Arial"/>
        <family val="2"/>
      </rPr>
      <t xml:space="preserve"> </t>
    </r>
  </si>
  <si>
    <t xml:space="preserve">Compatible avec Minergie sans installation double flux
conventionnelle </t>
  </si>
  <si>
    <t>Compatible avec Minergie avec installation double flux conventionnelle</t>
  </si>
  <si>
    <t>Justification au moyen du débit d'air</t>
  </si>
  <si>
    <t>En cas de ventilation naturelle</t>
  </si>
  <si>
    <t>Exigences 1-5</t>
  </si>
  <si>
    <t>Les dimensions et la disposition des ouvertures de ventilation (p. ex. fenêtres) répondent aux exigences de la norme SIA 180, chiffre 5.2.3.4</t>
  </si>
  <si>
    <t>Le bâtiment intègre des dispositifs de renouvellement d'air tels que par exemple des bouches d'air neuf ou des aérateurs en feuillure de fenêtre de la qualité exigée.</t>
  </si>
  <si>
    <t>Une convention d'utilisation a été établie.</t>
  </si>
  <si>
    <t>L'enclenchement des hottes aspirantes à air rejeté est asservie à l'exigence d'ouverture de fenêtre ou un système équivalent.</t>
  </si>
  <si>
    <t>2: Humidité de l'air ambiant</t>
  </si>
  <si>
    <t>En cas de ventilation mécanique ou naturelle</t>
  </si>
  <si>
    <t>Aucune mesure en cas de ventilation mécanique</t>
  </si>
  <si>
    <t xml:space="preserve">En cas de ventilation naturelle 
 </t>
  </si>
  <si>
    <t>Avec commande manuelle du débit d'air par les utilisateurs</t>
  </si>
  <si>
    <t>Avec des mesures de récupération d'humidité 
ou avec  des installations de ventilation régulées en fonction des besoins</t>
  </si>
  <si>
    <t>Avec une humidification active</t>
  </si>
  <si>
    <t>3: Qualité de l'air fourni</t>
  </si>
  <si>
    <t>Un filtre F7 correspond à un filtre ISO ePM 2,5 65%, ou 
ISO ePM 1 50%.</t>
  </si>
  <si>
    <t>ANF3 &amp; filtre F7
ou 
ANF 2 / 1 &amp;
classe de filtre indéfinie</t>
  </si>
  <si>
    <t>4: Exploitation / maintenance / fonctionnalité</t>
  </si>
  <si>
    <t>en cas de ventilation mécanique</t>
  </si>
  <si>
    <t>Exigences 1-4</t>
  </si>
  <si>
    <t>Protection antigivre</t>
  </si>
  <si>
    <t>Aptitude au nettoyage et protection des conduites et appareils de circulation d’air</t>
  </si>
  <si>
    <t>Première inspection d’hygiène des installations de ventilation</t>
  </si>
  <si>
    <t>x</t>
  </si>
  <si>
    <t>Accessibilité aux filtres et grilles anti-insectes des bouches d'air neuf ou des éléments de renouvellement d'air.</t>
  </si>
  <si>
    <t>Accessibilité aux conduites d'extraction et aux filtres des installations d'extraction d'air</t>
  </si>
  <si>
    <t>Concept d'exploitation avec descriptif de la  
maintenance (responsabilité, intervalle)</t>
  </si>
  <si>
    <r>
      <t xml:space="preserve">Auteur 
</t>
    </r>
    <r>
      <rPr>
        <sz val="8"/>
        <color rgb="FF000000"/>
        <rFont val="Arial"/>
        <family val="2"/>
      </rPr>
      <t>(nom, entreprise, téléphone, adresse e-mail)</t>
    </r>
  </si>
  <si>
    <t>Date</t>
  </si>
  <si>
    <t>Signature</t>
  </si>
  <si>
    <t>Ventilation mécanique</t>
  </si>
  <si>
    <t>Pour évaluer la qualité de l'air intérieur, application des teneurs moyennes par heure en CO2 dans l'air intérieur ci-contre selon la SIA 382/1, chiffre 1.7.3:</t>
  </si>
  <si>
    <t>Justification au moyen du débit d'air</t>
  </si>
  <si>
    <t>Administration</t>
  </si>
  <si>
    <t>Identique à l'air extérieur, qualité de l'air extérieur ANF 1</t>
  </si>
  <si>
    <t>ANF 2 et
 filtre F7</t>
  </si>
  <si>
    <t>ANF 1 et 
filtre F7</t>
  </si>
  <si>
    <r>
      <t>Pour évaluer la qualité de l'air intérieur, application des teneurs en CO2 par heure moyennes
 dans l'air intérieur ci-contre selon la SIA 382/1, chiffre 1.7.3</t>
    </r>
    <r>
      <rPr>
        <vertAlign val="subscript"/>
        <sz val="8"/>
        <color rgb="FF000000"/>
        <rFont val="Arial"/>
        <family val="2"/>
      </rPr>
      <t/>
    </r>
  </si>
  <si>
    <r>
      <t>Dimensionnement débit d'air par local en m</t>
    </r>
    <r>
      <rPr>
        <vertAlign val="superscript"/>
        <sz val="8"/>
        <color rgb="FF000000"/>
        <rFont val="Arial"/>
        <family val="2"/>
      </rPr>
      <t>3</t>
    </r>
    <r>
      <rPr>
        <sz val="8"/>
        <color rgb="FF000000"/>
        <rFont val="Arial"/>
        <family val="2"/>
      </rPr>
      <t>/h: chambres à coucher / pièces</t>
    </r>
  </si>
  <si>
    <t>Installations d'extraction d'air des salles de bains et WC: Le bâtiment dispose d'une installation avec régulation par CO2 ou humidité et commande supplémentaire, via des interrupteurs d'éclairage et/ou de minuteries (les appartements sans salles d'eau borgnes remplissent le critère).</t>
  </si>
  <si>
    <t>Installations d'extraction d'air des salles de bains et WC: Le bâtiment dispose d'une installation avec régulation par CO2 ou humidité et commande supplémentaire, via des interrupteurs d'éclairage et/ou de minuteries (les installations de WC et les autres salles d'eau non borgnes remplissent le critère).</t>
  </si>
  <si>
    <t>Des appareils de mesure pour enregistrer et visualiser la qualité de l'air sont installés dans les locaux.</t>
  </si>
  <si>
    <t>Avec des mesures de récupération d'humidité ou avec  des installations de ventilation régulées en fonction des besoins</t>
  </si>
  <si>
    <t>teneur en CO2  
≤ 2'000 ppm</t>
  </si>
  <si>
    <t>teneur en CO2  
≤ 1'400 ppm 
resp.  
INT3, SIA 382/1</t>
  </si>
  <si>
    <t>teneur en CO2 
≤ 1'000 ppm  
resp.  
INT2, SIA 382/1</t>
  </si>
  <si>
    <t>teneur en CO2 
≤ 800 ppm  
resp. 
INT1, SIA 382/1</t>
  </si>
  <si>
    <t>Identique à l'air extérieur,
qualité de l'air extérieur ANF 3</t>
  </si>
  <si>
    <t>Identique à l'air extérieur,
qualité de l'air extérieur ANF 2</t>
  </si>
  <si>
    <t>Identique à l'air extérieur, 
qualité de l'air extérieur ANF 1</t>
  </si>
  <si>
    <t>ANF 1 et
filtre F7</t>
  </si>
  <si>
    <t>Le respect des différentes exigences détermine  la somme totale des points obtenus:</t>
  </si>
  <si>
    <t>Le respect des différentes exigences détermine la somme totale des points obtenus:</t>
  </si>
  <si>
    <t>Note:</t>
  </si>
  <si>
    <t>L'utilisation de matériaux accumulant l'humidité permet à chaque fois un supplément de 0.25 points (exigences décrites dans les fiches-critères).</t>
  </si>
  <si>
    <t>Cuisines: hottes aspirantes à air rejeté ou à air recyclé</t>
  </si>
  <si>
    <t>Dimensionnement débit d'air par personne en m3/h dans les locaux
 occupés un certain temps; la catégorie INT 3, SIA 382/1 est recommandée</t>
  </si>
  <si>
    <t>Le bâtiment intègre des dispositifs de renouvellement d'air, tels que par exemple des bouches d'air neuf ou des aérateurs en feuillure de fenêtre de la qualité exigée.</t>
  </si>
  <si>
    <t>Protection contre l'effraction et les intempéries des ouvertures de ventilation en position ouverte (p. ex. fenêtres)</t>
  </si>
  <si>
    <t>Bâtiments scolaires</t>
  </si>
  <si>
    <t>Pas d'indications ou non rempli.</t>
  </si>
  <si>
    <t>Pas d'indications</t>
  </si>
  <si>
    <t>Pas d'indications ou aucune accessibilité</t>
  </si>
  <si>
    <t>Oui</t>
  </si>
  <si>
    <t>Non</t>
  </si>
  <si>
    <t>Partiellement</t>
  </si>
  <si>
    <t xml:space="preserve">Partiellement </t>
  </si>
  <si>
    <t>Lors du fonctionnement de la protection antigivre, la pression de l'installation reste toujours constante.</t>
  </si>
  <si>
    <t>La protection antigivre engendre une différence de pression par rapport à l'extérieur, p. ex. une dépression.</t>
  </si>
  <si>
    <t>Oui, toutes les exigences sont planifiées et mises en œuvre, y compris  la protection contre les salissures sur le chantier, ou un certificat Minergie-Eco avec la réalisation de la prescritpion MNI 1.010 est disponible.</t>
  </si>
  <si>
    <t>Oui, toutes les exigences sont planifiées et mises en œuvre.</t>
  </si>
  <si>
    <t>Partiellement, il n'a pas été possible de réaliser tous les aspects.</t>
  </si>
  <si>
    <t>Les appareils de ventilation se trouvent dans le local technique et sont accesibles en tout temps pour la maintenance.</t>
  </si>
  <si>
    <t>L'accès aux appareils de ventilation se trouve en dehors de l'unité d'utilisation, p.ex. depuis une cage d'escaliers.</t>
  </si>
  <si>
    <t>Accès aux appareils de ventilation depuis un appartement ou un toit plat.</t>
  </si>
  <si>
    <t>L'accès aux appareils de ventilation est difficile et possible uniquement avec une échelle ou un échaffaudage.</t>
  </si>
  <si>
    <t>Toutes les exigences sont complètement remplies et une première inspection d'hygiène a été effectuée par un spécialiste, ou un certificat Minergie-Eco avec la réalisation de la prescritpion MNI 1.040 est disponible.</t>
  </si>
  <si>
    <t>Les exigences d'hygiène sont remplies et une première inspection d'hygiène a été effectuée par un spécialiste indépendant.</t>
  </si>
  <si>
    <t>Une partie des exigences d'hygiène n'ont pas pu être remplie. La protection des appareils et conduites de circulation d'air sur le chantier a été réalisée.</t>
  </si>
  <si>
    <t>Les exigences d'hygiène n'ont pas pu être respectées. L'exécution a été effectuée selon les exigences constructives VA 104-1.</t>
  </si>
  <si>
    <t>Les filtres et grilles anti-insectes sont facilement accesibles de l'intérieur et démontables sans outils spéciaux.</t>
  </si>
  <si>
    <t>Les filtres et grilles anti-insectes sont accesibles et démontables de l'intérieur.</t>
  </si>
  <si>
    <t>Les filtres sont accesibles de l'intérieur, les grilles anti-insectes sont accessibles depuis l'extérieur en prenant des mesures de sécurité.</t>
  </si>
  <si>
    <t>Accès uniquement par une façade extérieure ou un toit en pente</t>
  </si>
  <si>
    <t>Les filtres REP et les ventilateurs côté REP sont facilement accesibles, les conduites disposent des ouvertures de nettoyage y compris les mesures d'hygiènes selon la VA 104-01.</t>
  </si>
  <si>
    <t>Les filtres REP et les ventilateurs côté REP sont facilement accesibles, les conduites disposent des ouvertures de nettoyage.</t>
  </si>
  <si>
    <t>Les filtres REP et les ventilateurs côté REP sont facilement accesibles.</t>
  </si>
  <si>
    <t>Les filtres REP et les ventilateurs côté REP sont accesibles, les conduites REP sont plutôt longues.</t>
  </si>
  <si>
    <t>Toutes les ouvertures de ventilation qui doivent être ouvertes pour un fonctionnement correct sont protégées contre les intempéries et l'effraction.</t>
  </si>
  <si>
    <t>Quelques ouvertures de ventilation qui doivent être ouvertes pour un fonctionnement correct sont protégées contre les intempéries et l'effraction.</t>
  </si>
  <si>
    <t>Les ouvertures de ventilation nécessaires sont protégées contre l'effraction.</t>
  </si>
  <si>
    <t>Les ouvertures de ventilation nécessaires sont protégées contre les intempéries.</t>
  </si>
  <si>
    <t>Les ouvertures de ventilation nécessaires ne sont ni protégées contre les intempéries ni contre l'effraction.</t>
  </si>
  <si>
    <t>Un contrat de maintenance existe pour toute l'installation, y compris pour l'entretien des bouches d'air neuf.</t>
  </si>
  <si>
    <t>Un contrat de maintenance existe pour toute l'installation.</t>
  </si>
  <si>
    <t>Des instructions de maintenance existe à l'attention du conceirge.</t>
  </si>
  <si>
    <t>Les filtres sont disponibles en suffisance pour le remplacement régulier dans les installations d'extraction d'air et les bouches d'air neuf.</t>
  </si>
  <si>
    <t>Combinaison REP/REC, y compris renouvellement d'air automatique</t>
  </si>
  <si>
    <t>Hotte aspirante à air rejeté, y compris asservissement de la fenêtre</t>
  </si>
  <si>
    <t>Hotte aspirante à air recyclé</t>
  </si>
  <si>
    <t>Hotte aspirante à air rejeté sans mesure de renouvellement d'air</t>
  </si>
  <si>
    <t>Hotte aspirante à air rejeté sans mesure de renouvellement d'air, avec foyer</t>
  </si>
  <si>
    <t>Accessibilité des composants
L'attestation d'un contrat de maintenance et/ou d'une surveillance à distance donne une note augmentée d'un point (un degré de satisfaction plus haut).</t>
  </si>
  <si>
    <t>oui</t>
  </si>
  <si>
    <t>non</t>
  </si>
  <si>
    <t>Résultats</t>
  </si>
  <si>
    <t>La somme des différentes grandeurs mesurées détermine la note (nombre de points):</t>
  </si>
  <si>
    <r>
      <t xml:space="preserve">Points
</t>
    </r>
    <r>
      <rPr>
        <sz val="8"/>
        <rFont val="Arial"/>
        <family val="2"/>
      </rPr>
      <t>(à reporter dans l'outil en ligne)</t>
    </r>
  </si>
  <si>
    <t>Logements, outil - version 2.12</t>
  </si>
  <si>
    <t>Administration / bâtiments scolaires, outil - version 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</si>
</sst>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\1"/>
  </numFmts>
  <fonts count="41" x14ac:knownFonts="1">
    <font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8"/>
      <color theme="5"/>
      <name val="Arial"/>
      <family val="2"/>
    </font>
    <font>
      <sz val="9"/>
      <color theme="5"/>
      <name val="Arial"/>
      <family val="2"/>
    </font>
    <font>
      <sz val="12"/>
      <color theme="5"/>
      <name val="Calibri"/>
      <family val="2"/>
      <scheme val="minor"/>
    </font>
    <font>
      <sz val="8"/>
      <color rgb="FFFF33CC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theme="0" tint="-0.499984740745262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trike/>
      <sz val="8"/>
      <color theme="1"/>
      <name val="Arial"/>
      <family val="2"/>
    </font>
    <font>
      <vertAlign val="subscript"/>
      <sz val="8"/>
      <color rgb="FF000000"/>
      <name val="Arial"/>
      <family val="2"/>
    </font>
    <font>
      <strike/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rgb="FF7030A0"/>
      <name val="Arial"/>
      <family val="2"/>
    </font>
    <font>
      <sz val="8"/>
      <color rgb="FFFF0000"/>
      <name val="Arial"/>
      <family val="2"/>
    </font>
    <font>
      <sz val="8"/>
      <color theme="5"/>
      <name val="Calibri"/>
      <family val="2"/>
      <scheme val="minor"/>
    </font>
    <font>
      <b/>
      <sz val="8"/>
      <color theme="5"/>
      <name val="Arial"/>
      <family val="2"/>
    </font>
    <font>
      <sz val="8"/>
      <color theme="0" tint="-0.499984740745262"/>
      <name val="Arial"/>
      <family val="2"/>
    </font>
    <font>
      <sz val="7"/>
      <name val="Arial"/>
      <family val="2"/>
    </font>
    <font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2D69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9F1D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E9F1D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2001A"/>
        <bgColor indexed="64"/>
      </patternFill>
    </fill>
    <fill>
      <patternFill patternType="solid">
        <fgColor rgb="FFEB690B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rgb="FFC9D200"/>
        <bgColor indexed="64"/>
      </patternFill>
    </fill>
    <fill>
      <patternFill patternType="solid">
        <fgColor rgb="FF57AB27"/>
        <bgColor indexed="64"/>
      </patternFill>
    </fill>
    <fill>
      <patternFill patternType="solid">
        <fgColor rgb="FF009036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23" fillId="0" borderId="0" applyFont="0" applyFill="0" applyBorder="0" applyAlignment="0" applyProtection="0"/>
  </cellStyleXfs>
  <cellXfs count="338">
    <xf numFmtId="0" fontId="0" fillId="0" borderId="0" xfId="0"/>
    <xf numFmtId="0" fontId="14" fillId="0" borderId="0" xfId="0" applyFont="1" applyProtection="1"/>
    <xf numFmtId="0" fontId="13" fillId="0" borderId="0" xfId="0" applyFont="1" applyProtection="1"/>
    <xf numFmtId="0" fontId="9" fillId="0" borderId="0" xfId="0" applyFont="1" applyProtection="1"/>
    <xf numFmtId="0" fontId="0" fillId="0" borderId="0" xfId="0" applyProtection="1"/>
    <xf numFmtId="0" fontId="8" fillId="0" borderId="0" xfId="0" applyFont="1" applyProtection="1"/>
    <xf numFmtId="0" fontId="13" fillId="0" borderId="0" xfId="0" applyFont="1" applyAlignment="1" applyProtection="1">
      <alignment vertical="center"/>
    </xf>
    <xf numFmtId="16" fontId="10" fillId="2" borderId="1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1" fillId="2" borderId="0" xfId="0" applyFont="1" applyFill="1" applyProtection="1"/>
    <xf numFmtId="0" fontId="13" fillId="0" borderId="0" xfId="0" applyFont="1" applyAlignment="1" applyProtection="1"/>
    <xf numFmtId="0" fontId="1" fillId="3" borderId="0" xfId="0" applyFont="1" applyFill="1" applyBorder="1" applyAlignment="1" applyProtection="1"/>
    <xf numFmtId="0" fontId="1" fillId="3" borderId="0" xfId="0" applyFont="1" applyFill="1" applyBorder="1" applyAlignment="1" applyProtection="1">
      <alignment horizontal="center"/>
    </xf>
    <xf numFmtId="0" fontId="13" fillId="0" borderId="0" xfId="0" applyFont="1" applyBorder="1" applyAlignment="1" applyProtection="1"/>
    <xf numFmtId="0" fontId="2" fillId="3" borderId="0" xfId="0" applyFont="1" applyFill="1" applyBorder="1" applyAlignment="1" applyProtection="1"/>
    <xf numFmtId="2" fontId="12" fillId="4" borderId="11" xfId="0" applyNumberFormat="1" applyFont="1" applyFill="1" applyBorder="1" applyAlignment="1" applyProtection="1">
      <alignment horizontal="center" vertical="center" wrapText="1"/>
    </xf>
    <xf numFmtId="2" fontId="3" fillId="5" borderId="11" xfId="0" applyNumberFormat="1" applyFont="1" applyFill="1" applyBorder="1" applyAlignment="1" applyProtection="1">
      <alignment horizontal="center" vertical="center" wrapText="1"/>
    </xf>
    <xf numFmtId="2" fontId="3" fillId="7" borderId="11" xfId="0" applyNumberFormat="1" applyFont="1" applyFill="1" applyBorder="1" applyAlignment="1" applyProtection="1">
      <alignment horizontal="center" vertical="center" wrapText="1"/>
    </xf>
    <xf numFmtId="2" fontId="3" fillId="8" borderId="11" xfId="0" applyNumberFormat="1" applyFont="1" applyFill="1" applyBorder="1" applyAlignment="1" applyProtection="1">
      <alignment horizontal="center" vertical="center" wrapText="1"/>
    </xf>
    <xf numFmtId="164" fontId="12" fillId="9" borderId="12" xfId="0" applyNumberFormat="1" applyFont="1" applyFill="1" applyBorder="1" applyAlignment="1" applyProtection="1">
      <alignment horizontal="center" vertical="center" wrapText="1"/>
    </xf>
    <xf numFmtId="164" fontId="3" fillId="6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Protection="1"/>
    <xf numFmtId="0" fontId="16" fillId="0" borderId="0" xfId="0" applyFont="1" applyFill="1" applyAlignment="1" applyProtection="1"/>
    <xf numFmtId="0" fontId="13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center"/>
    </xf>
    <xf numFmtId="0" fontId="19" fillId="0" borderId="0" xfId="0" applyFont="1" applyFill="1" applyProtection="1"/>
    <xf numFmtId="0" fontId="20" fillId="0" borderId="0" xfId="0" applyFont="1" applyFill="1" applyProtection="1"/>
    <xf numFmtId="0" fontId="4" fillId="15" borderId="1" xfId="0" applyFont="1" applyFill="1" applyBorder="1" applyAlignment="1" applyProtection="1">
      <alignment vertical="center"/>
    </xf>
    <xf numFmtId="0" fontId="2" fillId="0" borderId="0" xfId="0" applyFont="1"/>
    <xf numFmtId="0" fontId="21" fillId="3" borderId="0" xfId="0" applyFont="1" applyFill="1" applyProtection="1"/>
    <xf numFmtId="0" fontId="22" fillId="0" borderId="0" xfId="0" applyFont="1" applyAlignment="1" applyProtection="1"/>
    <xf numFmtId="0" fontId="4" fillId="15" borderId="2" xfId="0" applyFont="1" applyFill="1" applyBorder="1" applyAlignment="1" applyProtection="1">
      <alignment vertical="center"/>
    </xf>
    <xf numFmtId="0" fontId="24" fillId="3" borderId="37" xfId="0" applyFont="1" applyFill="1" applyBorder="1" applyAlignment="1" applyProtection="1"/>
    <xf numFmtId="0" fontId="2" fillId="3" borderId="37" xfId="0" applyFont="1" applyFill="1" applyBorder="1" applyAlignment="1" applyProtection="1"/>
    <xf numFmtId="0" fontId="25" fillId="3" borderId="37" xfId="0" applyFont="1" applyFill="1" applyBorder="1" applyAlignment="1" applyProtection="1">
      <alignment horizontal="center"/>
    </xf>
    <xf numFmtId="0" fontId="2" fillId="3" borderId="37" xfId="0" applyFont="1" applyFill="1" applyBorder="1" applyAlignment="1" applyProtection="1">
      <alignment horizontal="center"/>
    </xf>
    <xf numFmtId="0" fontId="4" fillId="0" borderId="37" xfId="0" applyFont="1" applyBorder="1" applyAlignment="1" applyProtection="1"/>
    <xf numFmtId="0" fontId="26" fillId="3" borderId="37" xfId="0" applyFont="1" applyFill="1" applyBorder="1" applyAlignment="1" applyProtection="1">
      <alignment horizontal="right"/>
    </xf>
    <xf numFmtId="0" fontId="24" fillId="3" borderId="0" xfId="0" applyFont="1" applyFill="1" applyProtection="1"/>
    <xf numFmtId="0" fontId="2" fillId="3" borderId="0" xfId="0" applyFont="1" applyFill="1" applyProtection="1"/>
    <xf numFmtId="0" fontId="2" fillId="3" borderId="0" xfId="0" applyFont="1" applyFill="1" applyAlignment="1" applyProtection="1">
      <alignment horizontal="center" vertical="top"/>
    </xf>
    <xf numFmtId="0" fontId="2" fillId="0" borderId="0" xfId="0" applyFon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24" fillId="3" borderId="37" xfId="0" applyFont="1" applyFill="1" applyBorder="1" applyAlignment="1" applyProtection="1">
      <alignment vertical="top"/>
    </xf>
    <xf numFmtId="0" fontId="2" fillId="3" borderId="37" xfId="0" applyFont="1" applyFill="1" applyBorder="1" applyAlignment="1" applyProtection="1">
      <alignment vertical="top"/>
    </xf>
    <xf numFmtId="0" fontId="25" fillId="3" borderId="37" xfId="0" applyFont="1" applyFill="1" applyBorder="1" applyAlignment="1" applyProtection="1">
      <alignment horizontal="center" vertical="top"/>
    </xf>
    <xf numFmtId="0" fontId="2" fillId="3" borderId="37" xfId="0" applyFont="1" applyFill="1" applyBorder="1" applyAlignment="1" applyProtection="1">
      <alignment horizontal="center" vertical="top"/>
    </xf>
    <xf numFmtId="0" fontId="4" fillId="0" borderId="37" xfId="0" applyFont="1" applyBorder="1" applyAlignment="1" applyProtection="1">
      <alignment vertical="top"/>
    </xf>
    <xf numFmtId="0" fontId="26" fillId="3" borderId="37" xfId="0" applyFont="1" applyFill="1" applyBorder="1" applyAlignment="1" applyProtection="1">
      <alignment horizontal="right" vertical="top"/>
    </xf>
    <xf numFmtId="0" fontId="2" fillId="0" borderId="0" xfId="0" applyFont="1" applyBorder="1" applyAlignment="1" applyProtection="1">
      <alignment vertical="center"/>
    </xf>
    <xf numFmtId="0" fontId="2" fillId="0" borderId="48" xfId="0" applyFont="1" applyBorder="1" applyAlignment="1" applyProtection="1">
      <alignment horizontal="left" vertical="center"/>
    </xf>
    <xf numFmtId="0" fontId="2" fillId="3" borderId="49" xfId="0" applyFont="1" applyFill="1" applyBorder="1" applyAlignment="1" applyProtection="1">
      <alignment horizontal="left" vertical="center" wrapText="1"/>
    </xf>
    <xf numFmtId="0" fontId="2" fillId="3" borderId="21" xfId="0" applyFont="1" applyFill="1" applyBorder="1" applyAlignment="1" applyProtection="1">
      <alignment horizontal="left" vertical="center" wrapText="1"/>
    </xf>
    <xf numFmtId="0" fontId="2" fillId="3" borderId="46" xfId="0" applyFont="1" applyFill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42" xfId="0" applyFont="1" applyFill="1" applyBorder="1" applyAlignment="1" applyProtection="1">
      <alignment horizontal="left" vertical="center" wrapText="1"/>
    </xf>
    <xf numFmtId="0" fontId="29" fillId="12" borderId="38" xfId="0" applyFont="1" applyFill="1" applyBorder="1" applyAlignment="1" applyProtection="1">
      <alignment vertical="center"/>
    </xf>
    <xf numFmtId="0" fontId="2" fillId="11" borderId="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9" fillId="16" borderId="4" xfId="0" applyFont="1" applyFill="1" applyBorder="1" applyAlignment="1" applyProtection="1">
      <alignment horizontal="center" vertical="center" wrapText="1"/>
      <protection locked="0"/>
    </xf>
    <xf numFmtId="0" fontId="29" fillId="16" borderId="29" xfId="0" applyFont="1" applyFill="1" applyBorder="1" applyAlignment="1" applyProtection="1">
      <alignment horizontal="center" vertical="center" wrapText="1"/>
      <protection locked="0"/>
    </xf>
    <xf numFmtId="0" fontId="29" fillId="16" borderId="34" xfId="0" applyFont="1" applyFill="1" applyBorder="1" applyAlignment="1" applyProtection="1">
      <alignment horizontal="center" vertical="center" wrapText="1"/>
      <protection locked="0"/>
    </xf>
    <xf numFmtId="0" fontId="29" fillId="16" borderId="14" xfId="0" applyFont="1" applyFill="1" applyBorder="1" applyAlignment="1" applyProtection="1">
      <alignment horizontal="center" vertical="center" wrapText="1"/>
      <protection locked="0"/>
    </xf>
    <xf numFmtId="16" fontId="10" fillId="2" borderId="3" xfId="0" quotePrefix="1" applyNumberFormat="1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16" fontId="10" fillId="0" borderId="3" xfId="0" quotePrefix="1" applyNumberFormat="1" applyFont="1" applyBorder="1" applyAlignment="1" applyProtection="1">
      <alignment horizontal="center" vertical="center" wrapText="1"/>
    </xf>
    <xf numFmtId="0" fontId="29" fillId="16" borderId="1" xfId="0" applyFont="1" applyFill="1" applyBorder="1" applyAlignment="1" applyProtection="1">
      <alignment horizontal="center" vertical="center" wrapText="1"/>
      <protection locked="0"/>
    </xf>
    <xf numFmtId="0" fontId="29" fillId="16" borderId="1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0" fontId="29" fillId="12" borderId="15" xfId="0" applyFont="1" applyFill="1" applyBorder="1" applyAlignment="1" applyProtection="1">
      <alignment vertical="center"/>
    </xf>
    <xf numFmtId="0" fontId="29" fillId="12" borderId="21" xfId="0" applyFont="1" applyFill="1" applyBorder="1" applyAlignment="1" applyProtection="1">
      <alignment vertical="center"/>
    </xf>
    <xf numFmtId="0" fontId="24" fillId="3" borderId="25" xfId="0" applyFont="1" applyFill="1" applyBorder="1" applyAlignment="1" applyProtection="1">
      <alignment horizontal="left" vertical="center" wrapText="1"/>
    </xf>
    <xf numFmtId="0" fontId="2" fillId="3" borderId="22" xfId="0" applyFont="1" applyFill="1" applyBorder="1" applyAlignment="1" applyProtection="1">
      <alignment horizontal="left" vertical="center" wrapText="1"/>
    </xf>
    <xf numFmtId="49" fontId="11" fillId="11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8" xfId="0" quotePrefix="1" applyNumberFormat="1" applyFont="1" applyFill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left" vertical="center"/>
    </xf>
    <xf numFmtId="0" fontId="2" fillId="16" borderId="38" xfId="0" applyFont="1" applyFill="1" applyBorder="1" applyAlignment="1" applyProtection="1">
      <alignment horizontal="center" vertical="center" wrapText="1"/>
      <protection locked="0"/>
    </xf>
    <xf numFmtId="0" fontId="11" fillId="3" borderId="41" xfId="0" applyFont="1" applyFill="1" applyBorder="1" applyAlignment="1" applyProtection="1">
      <alignment horizontal="center" vertical="center" wrapText="1"/>
    </xf>
    <xf numFmtId="0" fontId="2" fillId="16" borderId="39" xfId="0" applyFont="1" applyFill="1" applyBorder="1" applyAlignment="1" applyProtection="1">
      <alignment horizontal="center" vertical="center" wrapText="1"/>
      <protection locked="0"/>
    </xf>
    <xf numFmtId="0" fontId="11" fillId="3" borderId="42" xfId="0" applyFont="1" applyFill="1" applyBorder="1" applyAlignment="1" applyProtection="1">
      <alignment horizontal="center" vertical="center" wrapText="1"/>
    </xf>
    <xf numFmtId="0" fontId="24" fillId="0" borderId="33" xfId="0" applyFont="1" applyBorder="1" applyAlignment="1" applyProtection="1">
      <alignment vertical="center"/>
    </xf>
    <xf numFmtId="0" fontId="24" fillId="13" borderId="19" xfId="0" applyFont="1" applyFill="1" applyBorder="1" applyAlignment="1" applyProtection="1">
      <alignment vertical="center"/>
    </xf>
    <xf numFmtId="0" fontId="27" fillId="14" borderId="19" xfId="0" applyFont="1" applyFill="1" applyBorder="1" applyAlignment="1" applyProtection="1">
      <alignment vertical="center"/>
    </xf>
    <xf numFmtId="1" fontId="27" fillId="14" borderId="2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top"/>
    </xf>
    <xf numFmtId="0" fontId="2" fillId="3" borderId="0" xfId="0" applyFont="1" applyFill="1" applyBorder="1" applyAlignment="1" applyProtection="1">
      <alignment horizontal="left" vertical="top" wrapText="1"/>
    </xf>
    <xf numFmtId="0" fontId="34" fillId="0" borderId="0" xfId="0" applyFont="1" applyBorder="1" applyAlignment="1" applyProtection="1">
      <alignment vertical="center"/>
    </xf>
    <xf numFmtId="0" fontId="2" fillId="11" borderId="1" xfId="0" quotePrefix="1" applyFont="1" applyFill="1" applyBorder="1" applyAlignment="1" applyProtection="1">
      <alignment horizontal="center" vertical="center" wrapText="1"/>
    </xf>
    <xf numFmtId="16" fontId="2" fillId="11" borderId="1" xfId="0" quotePrefix="1" applyNumberFormat="1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9" fillId="16" borderId="13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7" xfId="0" applyFont="1" applyFill="1" applyBorder="1" applyAlignment="1" applyProtection="1">
      <alignment horizontal="center" vertical="center" wrapText="1"/>
    </xf>
    <xf numFmtId="0" fontId="29" fillId="16" borderId="35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vertical="center"/>
    </xf>
    <xf numFmtId="0" fontId="2" fillId="0" borderId="50" xfId="0" applyFont="1" applyBorder="1" applyAlignment="1" applyProtection="1">
      <alignment horizontal="left" vertical="center"/>
    </xf>
    <xf numFmtId="0" fontId="2" fillId="0" borderId="33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4" fillId="0" borderId="38" xfId="0" applyFont="1" applyFill="1" applyBorder="1" applyAlignment="1" applyProtection="1">
      <alignment vertical="center"/>
    </xf>
    <xf numFmtId="0" fontId="27" fillId="0" borderId="38" xfId="0" applyFont="1" applyFill="1" applyBorder="1" applyAlignment="1" applyProtection="1">
      <alignment vertical="center"/>
    </xf>
    <xf numFmtId="2" fontId="27" fillId="0" borderId="38" xfId="0" applyNumberFormat="1" applyFont="1" applyFill="1" applyBorder="1" applyAlignment="1" applyProtection="1">
      <alignment horizontal="center" vertical="center"/>
    </xf>
    <xf numFmtId="1" fontId="24" fillId="0" borderId="17" xfId="0" applyNumberFormat="1" applyFont="1" applyBorder="1" applyAlignment="1" applyProtection="1">
      <alignment horizontal="left" vertical="center"/>
    </xf>
    <xf numFmtId="0" fontId="35" fillId="0" borderId="0" xfId="0" applyFont="1" applyAlignment="1" applyProtection="1">
      <alignment vertical="center"/>
    </xf>
    <xf numFmtId="0" fontId="2" fillId="17" borderId="0" xfId="0" applyFont="1" applyFill="1"/>
    <xf numFmtId="0" fontId="2" fillId="3" borderId="0" xfId="0" applyFont="1" applyFill="1" applyBorder="1" applyAlignment="1" applyProtection="1">
      <protection locked="0"/>
    </xf>
    <xf numFmtId="0" fontId="24" fillId="11" borderId="43" xfId="0" applyFont="1" applyFill="1" applyBorder="1"/>
    <xf numFmtId="0" fontId="2" fillId="11" borderId="43" xfId="0" applyFont="1" applyFill="1" applyBorder="1"/>
    <xf numFmtId="0" fontId="25" fillId="11" borderId="43" xfId="0" applyFont="1" applyFill="1" applyBorder="1" applyAlignment="1">
      <alignment horizontal="center"/>
    </xf>
    <xf numFmtId="0" fontId="2" fillId="11" borderId="43" xfId="0" applyFont="1" applyFill="1" applyBorder="1" applyAlignment="1">
      <alignment horizontal="center"/>
    </xf>
    <xf numFmtId="0" fontId="2" fillId="3" borderId="43" xfId="0" applyFont="1" applyFill="1" applyBorder="1" applyAlignment="1" applyProtection="1">
      <protection locked="0"/>
    </xf>
    <xf numFmtId="0" fontId="24" fillId="11" borderId="0" xfId="0" applyFont="1" applyFill="1" applyBorder="1"/>
    <xf numFmtId="0" fontId="2" fillId="11" borderId="0" xfId="0" applyFont="1" applyFill="1" applyBorder="1"/>
    <xf numFmtId="0" fontId="2" fillId="11" borderId="0" xfId="0" applyFont="1" applyFill="1" applyBorder="1" applyAlignment="1">
      <alignment horizontal="center" vertical="top"/>
    </xf>
    <xf numFmtId="0" fontId="8" fillId="2" borderId="0" xfId="0" applyFont="1" applyFill="1" applyBorder="1"/>
    <xf numFmtId="0" fontId="8" fillId="0" borderId="0" xfId="0" applyFont="1" applyBorder="1" applyProtection="1"/>
    <xf numFmtId="0" fontId="36" fillId="0" borderId="0" xfId="0" applyFont="1" applyBorder="1" applyProtection="1"/>
    <xf numFmtId="0" fontId="24" fillId="2" borderId="0" xfId="0" applyFont="1" applyFill="1" applyBorder="1"/>
    <xf numFmtId="0" fontId="24" fillId="11" borderId="38" xfId="0" applyFont="1" applyFill="1" applyBorder="1"/>
    <xf numFmtId="0" fontId="2" fillId="11" borderId="38" xfId="0" applyFont="1" applyFill="1" applyBorder="1"/>
    <xf numFmtId="0" fontId="25" fillId="11" borderId="38" xfId="0" applyFont="1" applyFill="1" applyBorder="1" applyAlignment="1">
      <alignment horizontal="center"/>
    </xf>
    <xf numFmtId="0" fontId="2" fillId="11" borderId="38" xfId="0" applyFont="1" applyFill="1" applyBorder="1" applyAlignment="1">
      <alignment horizontal="center"/>
    </xf>
    <xf numFmtId="0" fontId="8" fillId="0" borderId="38" xfId="0" applyFont="1" applyBorder="1" applyProtection="1"/>
    <xf numFmtId="0" fontId="36" fillId="0" borderId="38" xfId="0" applyFont="1" applyBorder="1" applyProtection="1"/>
    <xf numFmtId="0" fontId="36" fillId="0" borderId="0" xfId="0" applyFont="1" applyProtection="1"/>
    <xf numFmtId="0" fontId="4" fillId="0" borderId="17" xfId="0" applyFont="1" applyBorder="1" applyAlignment="1" applyProtection="1">
      <alignment vertical="center"/>
    </xf>
    <xf numFmtId="0" fontId="4" fillId="0" borderId="0" xfId="0" applyFont="1" applyFill="1" applyProtection="1"/>
    <xf numFmtId="0" fontId="24" fillId="0" borderId="0" xfId="0" applyFont="1" applyFill="1" applyProtection="1"/>
    <xf numFmtId="0" fontId="4" fillId="0" borderId="0" xfId="0" applyFont="1" applyAlignment="1" applyProtection="1"/>
    <xf numFmtId="0" fontId="15" fillId="0" borderId="0" xfId="0" applyFont="1" applyFill="1" applyAlignment="1" applyProtection="1"/>
    <xf numFmtId="0" fontId="4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/>
    <xf numFmtId="0" fontId="37" fillId="3" borderId="37" xfId="0" applyFont="1" applyFill="1" applyBorder="1" applyAlignment="1" applyProtection="1">
      <alignment horizontal="right" vertical="top"/>
    </xf>
    <xf numFmtId="0" fontId="37" fillId="0" borderId="0" xfId="0" applyFont="1" applyBorder="1" applyProtection="1"/>
    <xf numFmtId="0" fontId="2" fillId="0" borderId="15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horizontal="left" vertical="center"/>
    </xf>
    <xf numFmtId="0" fontId="2" fillId="3" borderId="44" xfId="0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2" fontId="29" fillId="12" borderId="24" xfId="0" applyNumberFormat="1" applyFont="1" applyFill="1" applyBorder="1" applyAlignment="1" applyProtection="1">
      <alignment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18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2" fillId="3" borderId="24" xfId="0" applyFont="1" applyFill="1" applyBorder="1" applyAlignment="1" applyProtection="1">
      <alignment horizontal="left" vertical="center" wrapText="1"/>
    </xf>
    <xf numFmtId="0" fontId="2" fillId="3" borderId="47" xfId="0" applyFont="1" applyFill="1" applyBorder="1" applyAlignment="1" applyProtection="1">
      <alignment horizontal="left" vertical="center" wrapText="1"/>
    </xf>
    <xf numFmtId="22" fontId="28" fillId="0" borderId="0" xfId="0" applyNumberFormat="1" applyFont="1" applyBorder="1" applyAlignment="1" applyProtection="1">
      <alignment vertical="center" wrapText="1"/>
    </xf>
    <xf numFmtId="0" fontId="15" fillId="0" borderId="0" xfId="0" applyFont="1" applyFill="1" applyAlignment="1" applyProtection="1">
      <alignment horizontal="left" vertical="center" wrapText="1"/>
    </xf>
    <xf numFmtId="165" fontId="24" fillId="0" borderId="17" xfId="3" applyNumberFormat="1" applyFont="1" applyBorder="1" applyAlignment="1" applyProtection="1">
      <alignment horizontal="left" vertical="center"/>
    </xf>
    <xf numFmtId="49" fontId="24" fillId="0" borderId="17" xfId="0" applyNumberFormat="1" applyFont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2" fontId="27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38" fillId="0" borderId="0" xfId="0" applyFont="1" applyAlignment="1" applyProtection="1">
      <alignment horizontal="right" indent="1"/>
    </xf>
    <xf numFmtId="0" fontId="38" fillId="3" borderId="0" xfId="0" applyFont="1" applyFill="1" applyBorder="1" applyAlignment="1" applyProtection="1">
      <alignment horizontal="right" indent="1"/>
    </xf>
    <xf numFmtId="0" fontId="37" fillId="3" borderId="37" xfId="0" applyFont="1" applyFill="1" applyBorder="1" applyAlignment="1" applyProtection="1">
      <alignment horizontal="right"/>
    </xf>
    <xf numFmtId="0" fontId="15" fillId="0" borderId="0" xfId="0" applyFont="1" applyBorder="1" applyProtection="1"/>
    <xf numFmtId="0" fontId="4" fillId="2" borderId="0" xfId="0" applyFont="1" applyFill="1" applyBorder="1"/>
    <xf numFmtId="0" fontId="4" fillId="0" borderId="0" xfId="0" applyFont="1" applyBorder="1" applyProtection="1"/>
    <xf numFmtId="0" fontId="4" fillId="0" borderId="38" xfId="0" applyFont="1" applyBorder="1" applyProtection="1"/>
    <xf numFmtId="0" fontId="15" fillId="0" borderId="38" xfId="0" applyFont="1" applyBorder="1" applyProtection="1"/>
    <xf numFmtId="2" fontId="29" fillId="12" borderId="41" xfId="0" applyNumberFormat="1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vertical="top" wrapText="1"/>
    </xf>
    <xf numFmtId="0" fontId="2" fillId="18" borderId="21" xfId="0" applyFont="1" applyFill="1" applyBorder="1" applyAlignment="1" applyProtection="1">
      <alignment horizontal="left" vertical="center"/>
      <protection locked="0"/>
    </xf>
    <xf numFmtId="0" fontId="2" fillId="18" borderId="38" xfId="0" applyFont="1" applyFill="1" applyBorder="1" applyAlignment="1" applyProtection="1">
      <alignment horizontal="left" vertical="center"/>
      <protection locked="0"/>
    </xf>
    <xf numFmtId="0" fontId="2" fillId="18" borderId="44" xfId="0" applyFont="1" applyFill="1" applyBorder="1" applyAlignment="1" applyProtection="1">
      <alignment horizontal="left" vertical="center"/>
      <protection locked="0"/>
    </xf>
    <xf numFmtId="16" fontId="10" fillId="2" borderId="51" xfId="0" quotePrefix="1" applyNumberFormat="1" applyFont="1" applyFill="1" applyBorder="1" applyAlignment="1" applyProtection="1">
      <alignment horizontal="center" vertical="center" wrapText="1"/>
    </xf>
    <xf numFmtId="0" fontId="10" fillId="2" borderId="51" xfId="0" applyFont="1" applyFill="1" applyBorder="1" applyAlignment="1" applyProtection="1">
      <alignment horizontal="center" vertical="center" wrapText="1"/>
    </xf>
    <xf numFmtId="16" fontId="10" fillId="0" borderId="51" xfId="0" quotePrefix="1" applyNumberFormat="1" applyFont="1" applyBorder="1" applyAlignment="1" applyProtection="1">
      <alignment horizontal="center" vertical="center" wrapText="1"/>
    </xf>
    <xf numFmtId="0" fontId="10" fillId="0" borderId="51" xfId="0" applyFont="1" applyBorder="1" applyAlignment="1" applyProtection="1">
      <alignment horizontal="center" vertical="center" wrapText="1"/>
    </xf>
    <xf numFmtId="0" fontId="13" fillId="0" borderId="0" xfId="0" applyFont="1"/>
    <xf numFmtId="0" fontId="22" fillId="0" borderId="0" xfId="0" applyFont="1"/>
    <xf numFmtId="2" fontId="28" fillId="3" borderId="45" xfId="0" applyNumberFormat="1" applyFont="1" applyFill="1" applyBorder="1" applyAlignment="1" applyProtection="1">
      <alignment horizontal="center" vertical="center" wrapText="1"/>
    </xf>
    <xf numFmtId="2" fontId="29" fillId="12" borderId="45" xfId="0" applyNumberFormat="1" applyFont="1" applyFill="1" applyBorder="1" applyAlignment="1">
      <alignment horizontal="center" vertical="center"/>
    </xf>
    <xf numFmtId="0" fontId="4" fillId="0" borderId="0" xfId="0" applyFont="1"/>
    <xf numFmtId="0" fontId="11" fillId="3" borderId="0" xfId="0" applyFont="1" applyFill="1" applyAlignment="1" applyProtection="1">
      <alignment vertical="center"/>
    </xf>
    <xf numFmtId="0" fontId="40" fillId="3" borderId="0" xfId="0" applyFont="1" applyFill="1" applyBorder="1" applyAlignment="1" applyProtection="1"/>
    <xf numFmtId="0" fontId="2" fillId="3" borderId="38" xfId="0" applyFont="1" applyFill="1" applyBorder="1" applyAlignment="1" applyProtection="1">
      <alignment horizontal="left" vertical="center" wrapText="1"/>
    </xf>
    <xf numFmtId="0" fontId="2" fillId="3" borderId="39" xfId="0" applyFont="1" applyFill="1" applyBorder="1" applyAlignment="1" applyProtection="1">
      <alignment horizontal="left" vertical="center" wrapText="1"/>
    </xf>
    <xf numFmtId="0" fontId="29" fillId="12" borderId="32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164" fontId="28" fillId="20" borderId="4" xfId="0" applyNumberFormat="1" applyFont="1" applyFill="1" applyBorder="1" applyAlignment="1" applyProtection="1">
      <alignment horizontal="center" vertical="center" wrapText="1"/>
    </xf>
    <xf numFmtId="164" fontId="28" fillId="20" borderId="29" xfId="0" applyNumberFormat="1" applyFont="1" applyFill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2" fillId="18" borderId="0" xfId="0" applyFont="1" applyFill="1" applyBorder="1" applyAlignment="1" applyProtection="1">
      <alignment horizontal="left" vertical="center"/>
      <protection locked="0"/>
    </xf>
    <xf numFmtId="0" fontId="2" fillId="3" borderId="43" xfId="0" applyFont="1" applyFill="1" applyBorder="1" applyAlignment="1" applyProtection="1">
      <alignment horizontal="left" vertical="center" wrapText="1"/>
    </xf>
    <xf numFmtId="0" fontId="2" fillId="3" borderId="54" xfId="0" applyFont="1" applyFill="1" applyBorder="1" applyAlignment="1" applyProtection="1">
      <alignment horizontal="left" vertical="center" wrapText="1"/>
    </xf>
    <xf numFmtId="2" fontId="28" fillId="13" borderId="1" xfId="0" applyNumberFormat="1" applyFont="1" applyFill="1" applyBorder="1" applyAlignment="1" applyProtection="1">
      <alignment horizontal="center" vertical="center" wrapText="1"/>
    </xf>
    <xf numFmtId="164" fontId="28" fillId="13" borderId="1" xfId="0" applyNumberFormat="1" applyFont="1" applyFill="1" applyBorder="1" applyAlignment="1" applyProtection="1">
      <alignment horizontal="center" vertical="center" wrapText="1"/>
    </xf>
    <xf numFmtId="164" fontId="28" fillId="13" borderId="18" xfId="0" applyNumberFormat="1" applyFont="1" applyFill="1" applyBorder="1" applyAlignment="1" applyProtection="1">
      <alignment horizontal="center" vertical="center" wrapText="1"/>
    </xf>
    <xf numFmtId="164" fontId="28" fillId="13" borderId="4" xfId="0" applyNumberFormat="1" applyFont="1" applyFill="1" applyBorder="1" applyAlignment="1" applyProtection="1">
      <alignment horizontal="center" vertical="center" wrapText="1"/>
    </xf>
    <xf numFmtId="164" fontId="28" fillId="13" borderId="29" xfId="0" applyNumberFormat="1" applyFont="1" applyFill="1" applyBorder="1" applyAlignment="1" applyProtection="1">
      <alignment horizontal="center" vertical="center" wrapText="1"/>
    </xf>
    <xf numFmtId="2" fontId="28" fillId="13" borderId="4" xfId="0" applyNumberFormat="1" applyFont="1" applyFill="1" applyBorder="1" applyAlignment="1" applyProtection="1">
      <alignment horizontal="center" vertical="center" wrapText="1"/>
    </xf>
    <xf numFmtId="0" fontId="28" fillId="13" borderId="4" xfId="0" applyFont="1" applyFill="1" applyBorder="1" applyAlignment="1" applyProtection="1">
      <alignment horizontal="center" vertical="center" wrapText="1"/>
    </xf>
    <xf numFmtId="0" fontId="28" fillId="13" borderId="29" xfId="0" applyFont="1" applyFill="1" applyBorder="1" applyAlignment="1" applyProtection="1">
      <alignment horizontal="center" vertical="center" wrapText="1"/>
    </xf>
    <xf numFmtId="2" fontId="28" fillId="20" borderId="4" xfId="0" applyNumberFormat="1" applyFont="1" applyFill="1" applyBorder="1" applyAlignment="1" applyProtection="1">
      <alignment horizontal="center" vertical="center" wrapText="1"/>
    </xf>
    <xf numFmtId="2" fontId="24" fillId="20" borderId="4" xfId="0" applyNumberFormat="1" applyFont="1" applyFill="1" applyBorder="1" applyAlignment="1" applyProtection="1">
      <alignment horizontal="center" vertical="center" wrapText="1"/>
    </xf>
    <xf numFmtId="164" fontId="24" fillId="20" borderId="4" xfId="0" applyNumberFormat="1" applyFont="1" applyFill="1" applyBorder="1" applyAlignment="1" applyProtection="1">
      <alignment horizontal="center" vertical="center" wrapText="1"/>
    </xf>
    <xf numFmtId="0" fontId="28" fillId="20" borderId="4" xfId="0" applyFont="1" applyFill="1" applyBorder="1" applyAlignment="1" applyProtection="1">
      <alignment horizontal="center" vertical="center" wrapText="1"/>
    </xf>
    <xf numFmtId="0" fontId="28" fillId="20" borderId="29" xfId="0" applyFont="1" applyFill="1" applyBorder="1" applyAlignment="1" applyProtection="1">
      <alignment horizontal="center" vertical="center" wrapText="1"/>
    </xf>
    <xf numFmtId="0" fontId="2" fillId="18" borderId="34" xfId="0" applyFont="1" applyFill="1" applyBorder="1" applyAlignment="1" applyProtection="1">
      <alignment horizontal="left" vertical="center"/>
      <protection locked="0"/>
    </xf>
    <xf numFmtId="2" fontId="28" fillId="13" borderId="55" xfId="0" applyNumberFormat="1" applyFont="1" applyFill="1" applyBorder="1" applyAlignment="1" applyProtection="1">
      <alignment horizontal="center" vertical="center" wrapText="1"/>
    </xf>
    <xf numFmtId="0" fontId="2" fillId="16" borderId="22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vertical="center"/>
    </xf>
    <xf numFmtId="0" fontId="39" fillId="18" borderId="0" xfId="0" applyFont="1" applyFill="1" applyBorder="1" applyAlignment="1" applyProtection="1">
      <alignment horizontal="left" vertical="top" wrapText="1"/>
      <protection locked="0"/>
    </xf>
    <xf numFmtId="0" fontId="11" fillId="18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Border="1" applyProtection="1"/>
    <xf numFmtId="0" fontId="11" fillId="0" borderId="0" xfId="0" applyFont="1" applyBorder="1" applyAlignment="1" applyProtection="1">
      <alignment vertical="center"/>
    </xf>
    <xf numFmtId="0" fontId="34" fillId="0" borderId="0" xfId="0" applyFont="1" applyBorder="1" applyProtection="1"/>
    <xf numFmtId="0" fontId="34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7" fillId="10" borderId="60" xfId="0" applyFont="1" applyFill="1" applyBorder="1" applyAlignment="1" applyProtection="1">
      <alignment vertical="center" wrapText="1"/>
    </xf>
    <xf numFmtId="0" fontId="4" fillId="0" borderId="61" xfId="0" applyFont="1" applyBorder="1" applyAlignment="1" applyProtection="1">
      <alignment horizontal="center" vertical="center" wrapText="1"/>
    </xf>
    <xf numFmtId="0" fontId="4" fillId="0" borderId="62" xfId="0" applyFont="1" applyBorder="1" applyAlignment="1" applyProtection="1">
      <alignment horizontal="center" vertical="center" wrapText="1"/>
    </xf>
    <xf numFmtId="0" fontId="27" fillId="10" borderId="53" xfId="0" applyFont="1" applyFill="1" applyBorder="1" applyAlignment="1" applyProtection="1">
      <alignment vertical="center" wrapText="1"/>
    </xf>
    <xf numFmtId="0" fontId="28" fillId="21" borderId="13" xfId="0" applyFont="1" applyFill="1" applyBorder="1" applyAlignment="1" applyProtection="1">
      <alignment horizontal="center" vertical="center" wrapText="1"/>
    </xf>
    <xf numFmtId="0" fontId="28" fillId="22" borderId="13" xfId="0" applyFont="1" applyFill="1" applyBorder="1" applyAlignment="1" applyProtection="1">
      <alignment horizontal="center" vertical="center" wrapText="1"/>
    </xf>
    <xf numFmtId="0" fontId="28" fillId="23" borderId="13" xfId="0" applyFont="1" applyFill="1" applyBorder="1" applyAlignment="1" applyProtection="1">
      <alignment horizontal="center" vertical="center" wrapText="1"/>
    </xf>
    <xf numFmtId="0" fontId="28" fillId="24" borderId="13" xfId="0" applyFont="1" applyFill="1" applyBorder="1" applyAlignment="1" applyProtection="1">
      <alignment horizontal="center" vertical="center" wrapText="1"/>
    </xf>
    <xf numFmtId="0" fontId="28" fillId="25" borderId="13" xfId="0" applyFont="1" applyFill="1" applyBorder="1" applyAlignment="1" applyProtection="1">
      <alignment horizontal="center" vertical="center" wrapText="1"/>
    </xf>
    <xf numFmtId="0" fontId="28" fillId="26" borderId="14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27" xfId="0" applyNumberFormat="1" applyFont="1" applyFill="1" applyBorder="1" applyAlignment="1" applyProtection="1">
      <alignment horizontal="center" vertical="center" wrapText="1"/>
    </xf>
    <xf numFmtId="49" fontId="11" fillId="0" borderId="29" xfId="0" applyNumberFormat="1" applyFont="1" applyFill="1" applyBorder="1" applyAlignment="1" applyProtection="1">
      <alignment horizontal="center" vertical="center" wrapText="1"/>
    </xf>
    <xf numFmtId="49" fontId="11" fillId="11" borderId="2" xfId="0" applyNumberFormat="1" applyFont="1" applyFill="1" applyBorder="1" applyAlignment="1" applyProtection="1">
      <alignment horizontal="center" vertical="center" wrapText="1"/>
    </xf>
    <xf numFmtId="49" fontId="11" fillId="11" borderId="4" xfId="0" applyNumberFormat="1" applyFont="1" applyFill="1" applyBorder="1" applyAlignment="1" applyProtection="1">
      <alignment horizontal="center" vertical="center" wrapText="1"/>
    </xf>
    <xf numFmtId="49" fontId="11" fillId="11" borderId="27" xfId="0" applyNumberFormat="1" applyFont="1" applyFill="1" applyBorder="1" applyAlignment="1" applyProtection="1">
      <alignment horizontal="center" vertical="center" wrapText="1"/>
    </xf>
    <xf numFmtId="49" fontId="11" fillId="11" borderId="29" xfId="0" applyNumberFormat="1" applyFont="1" applyFill="1" applyBorder="1" applyAlignment="1" applyProtection="1">
      <alignment horizontal="center" vertical="center" wrapText="1"/>
    </xf>
    <xf numFmtId="0" fontId="2" fillId="16" borderId="39" xfId="0" applyFont="1" applyFill="1" applyBorder="1" applyAlignment="1" applyProtection="1">
      <alignment horizontal="left" vertical="center" wrapText="1"/>
      <protection locked="0"/>
    </xf>
    <xf numFmtId="0" fontId="2" fillId="16" borderId="43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 wrapText="1"/>
    </xf>
    <xf numFmtId="0" fontId="11" fillId="0" borderId="39" xfId="0" applyFont="1" applyFill="1" applyBorder="1" applyAlignment="1" applyProtection="1">
      <alignment horizontal="left" vertical="center" wrapText="1"/>
    </xf>
    <xf numFmtId="0" fontId="11" fillId="3" borderId="39" xfId="0" applyFont="1" applyFill="1" applyBorder="1" applyAlignment="1" applyProtection="1">
      <alignment horizontal="left" vertical="center" wrapText="1"/>
    </xf>
    <xf numFmtId="0" fontId="18" fillId="2" borderId="0" xfId="0" applyFont="1" applyFill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wrapText="1"/>
    </xf>
    <xf numFmtId="0" fontId="4" fillId="0" borderId="58" xfId="0" applyFont="1" applyBorder="1" applyAlignment="1" applyProtection="1">
      <alignment horizontal="left" vertical="center" wrapText="1"/>
    </xf>
    <xf numFmtId="0" fontId="30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59" xfId="0" applyFont="1" applyBorder="1" applyAlignment="1" applyProtection="1">
      <alignment horizontal="left" vertical="center" wrapText="1"/>
    </xf>
    <xf numFmtId="0" fontId="4" fillId="0" borderId="34" xfId="0" applyFont="1" applyBorder="1" applyAlignment="1" applyProtection="1">
      <alignment horizontal="left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4" fillId="0" borderId="5" xfId="0" applyFont="1" applyBorder="1" applyAlignment="1" applyProtection="1">
      <alignment horizontal="left" vertical="center"/>
    </xf>
    <xf numFmtId="0" fontId="24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19" borderId="32" xfId="0" applyFont="1" applyFill="1" applyBorder="1" applyAlignment="1" applyProtection="1">
      <alignment horizontal="left" vertical="center"/>
    </xf>
    <xf numFmtId="0" fontId="24" fillId="19" borderId="9" xfId="0" applyFont="1" applyFill="1" applyBorder="1" applyAlignment="1" applyProtection="1">
      <alignment horizontal="left" vertical="center"/>
    </xf>
    <xf numFmtId="0" fontId="10" fillId="0" borderId="52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center" vertical="center" wrapText="1"/>
    </xf>
    <xf numFmtId="0" fontId="2" fillId="16" borderId="0" xfId="0" applyFont="1" applyFill="1" applyAlignment="1" applyProtection="1">
      <alignment horizontal="left"/>
      <protection locked="0"/>
    </xf>
    <xf numFmtId="0" fontId="2" fillId="0" borderId="39" xfId="0" applyFont="1" applyFill="1" applyBorder="1" applyAlignment="1" applyProtection="1">
      <alignment horizontal="left" vertical="center" wrapText="1"/>
    </xf>
    <xf numFmtId="0" fontId="27" fillId="10" borderId="63" xfId="0" applyFont="1" applyFill="1" applyBorder="1" applyAlignment="1" applyProtection="1">
      <alignment vertical="center" wrapText="1"/>
    </xf>
    <xf numFmtId="0" fontId="27" fillId="10" borderId="28" xfId="0" applyFont="1" applyFill="1" applyBorder="1" applyAlignment="1" applyProtection="1">
      <alignment vertical="center" wrapText="1"/>
    </xf>
    <xf numFmtId="0" fontId="27" fillId="10" borderId="53" xfId="0" applyFont="1" applyFill="1" applyBorder="1" applyAlignment="1" applyProtection="1">
      <alignment vertical="center" wrapText="1"/>
    </xf>
    <xf numFmtId="0" fontId="27" fillId="0" borderId="57" xfId="0" applyFont="1" applyBorder="1" applyAlignment="1" applyProtection="1">
      <alignment vertical="center" wrapText="1"/>
    </xf>
    <xf numFmtId="0" fontId="27" fillId="0" borderId="11" xfId="0" applyFont="1" applyBorder="1" applyAlignment="1" applyProtection="1">
      <alignment vertical="center" wrapText="1"/>
    </xf>
    <xf numFmtId="0" fontId="27" fillId="0" borderId="11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24" fillId="0" borderId="26" xfId="0" applyFont="1" applyFill="1" applyBorder="1" applyAlignment="1" applyProtection="1">
      <alignment horizontal="left" vertical="center" wrapText="1"/>
    </xf>
    <xf numFmtId="0" fontId="24" fillId="0" borderId="30" xfId="0" applyFont="1" applyFill="1" applyBorder="1" applyAlignment="1" applyProtection="1">
      <alignment horizontal="left" vertical="center" wrapText="1"/>
    </xf>
    <xf numFmtId="0" fontId="11" fillId="18" borderId="0" xfId="0" applyFont="1" applyFill="1" applyBorder="1" applyAlignment="1" applyProtection="1">
      <alignment horizontal="left" vertical="top" wrapText="1"/>
      <protection locked="0"/>
    </xf>
    <xf numFmtId="0" fontId="2" fillId="3" borderId="38" xfId="0" applyFont="1" applyFill="1" applyBorder="1" applyAlignment="1" applyProtection="1">
      <alignment horizontal="left" vertical="center" wrapText="1"/>
    </xf>
    <xf numFmtId="0" fontId="24" fillId="3" borderId="28" xfId="0" applyFont="1" applyFill="1" applyBorder="1" applyAlignment="1" applyProtection="1">
      <alignment horizontal="left" vertical="center" wrapText="1"/>
    </xf>
    <xf numFmtId="0" fontId="24" fillId="3" borderId="53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13" xfId="0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11" fillId="3" borderId="4" xfId="0" applyFont="1" applyFill="1" applyBorder="1" applyAlignment="1" applyProtection="1">
      <alignment horizontal="left" vertical="center" wrapText="1"/>
    </xf>
    <xf numFmtId="0" fontId="28" fillId="3" borderId="26" xfId="0" applyFont="1" applyFill="1" applyBorder="1" applyAlignment="1" applyProtection="1">
      <alignment horizontal="left" vertical="center" wrapText="1"/>
    </xf>
    <xf numFmtId="0" fontId="28" fillId="3" borderId="3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>
      <alignment horizontal="left" wrapText="1"/>
    </xf>
    <xf numFmtId="0" fontId="11" fillId="18" borderId="0" xfId="0" applyFont="1" applyFill="1" applyBorder="1" applyAlignment="1" applyProtection="1">
      <alignment horizontal="left" wrapText="1"/>
      <protection locked="0"/>
    </xf>
    <xf numFmtId="14" fontId="11" fillId="18" borderId="0" xfId="0" applyNumberFormat="1" applyFont="1" applyFill="1" applyBorder="1" applyAlignment="1" applyProtection="1">
      <alignment horizontal="left"/>
      <protection locked="0"/>
    </xf>
    <xf numFmtId="0" fontId="11" fillId="18" borderId="0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0" fontId="2" fillId="11" borderId="31" xfId="0" applyFont="1" applyFill="1" applyBorder="1" applyAlignment="1" applyProtection="1">
      <alignment horizontal="left" vertical="center" wrapText="1"/>
    </xf>
    <xf numFmtId="0" fontId="2" fillId="11" borderId="23" xfId="0" applyFont="1" applyFill="1" applyBorder="1" applyAlignment="1" applyProtection="1">
      <alignment horizontal="left" vertical="center" wrapText="1"/>
    </xf>
    <xf numFmtId="0" fontId="2" fillId="11" borderId="33" xfId="0" applyFont="1" applyFill="1" applyBorder="1" applyAlignment="1" applyProtection="1">
      <alignment horizontal="left" vertical="center" wrapText="1"/>
    </xf>
    <xf numFmtId="0" fontId="2" fillId="11" borderId="36" xfId="0" applyFont="1" applyFill="1" applyBorder="1" applyAlignment="1" applyProtection="1">
      <alignment horizontal="left" vertical="center" wrapText="1"/>
    </xf>
    <xf numFmtId="0" fontId="2" fillId="11" borderId="2" xfId="0" quotePrefix="1" applyFont="1" applyFill="1" applyBorder="1" applyAlignment="1" applyProtection="1">
      <alignment horizontal="center" vertical="center" wrapText="1"/>
    </xf>
    <xf numFmtId="0" fontId="2" fillId="11" borderId="13" xfId="0" quotePrefix="1" applyFont="1" applyFill="1" applyBorder="1" applyAlignment="1" applyProtection="1">
      <alignment horizontal="center" vertical="center" wrapText="1"/>
    </xf>
    <xf numFmtId="0" fontId="28" fillId="19" borderId="32" xfId="0" applyFont="1" applyFill="1" applyBorder="1" applyAlignment="1" applyProtection="1">
      <alignment horizontal="left" vertical="center"/>
    </xf>
    <xf numFmtId="0" fontId="28" fillId="19" borderId="9" xfId="0" applyFont="1" applyFill="1" applyBorder="1" applyAlignment="1" applyProtection="1">
      <alignment horizontal="left" vertical="center"/>
    </xf>
    <xf numFmtId="0" fontId="24" fillId="3" borderId="31" xfId="0" applyFont="1" applyFill="1" applyBorder="1" applyAlignment="1" applyProtection="1">
      <alignment horizontal="left" vertical="center" wrapText="1"/>
    </xf>
    <xf numFmtId="0" fontId="24" fillId="3" borderId="32" xfId="0" applyFont="1" applyFill="1" applyBorder="1" applyAlignment="1" applyProtection="1">
      <alignment horizontal="left" vertical="center" wrapText="1"/>
    </xf>
    <xf numFmtId="0" fontId="28" fillId="0" borderId="0" xfId="0" applyFont="1" applyBorder="1" applyAlignment="1">
      <alignment horizontal="center" wrapText="1"/>
    </xf>
    <xf numFmtId="0" fontId="28" fillId="0" borderId="56" xfId="0" applyFont="1" applyBorder="1" applyAlignment="1">
      <alignment horizontal="center" wrapText="1"/>
    </xf>
    <xf numFmtId="0" fontId="28" fillId="0" borderId="0" xfId="0" applyFont="1" applyBorder="1" applyAlignment="1" applyProtection="1">
      <alignment horizontal="left" vertical="top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16" fontId="10" fillId="2" borderId="2" xfId="0" quotePrefix="1" applyNumberFormat="1" applyFont="1" applyFill="1" applyBorder="1" applyAlignment="1" applyProtection="1">
      <alignment horizontal="center" vertical="center" wrapText="1"/>
    </xf>
    <xf numFmtId="16" fontId="10" fillId="2" borderId="4" xfId="0" quotePrefix="1" applyNumberFormat="1" applyFont="1" applyFill="1" applyBorder="1" applyAlignment="1" applyProtection="1">
      <alignment horizontal="center" vertical="center" wrapText="1"/>
    </xf>
    <xf numFmtId="0" fontId="2" fillId="11" borderId="4" xfId="0" quotePrefix="1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right" vertical="center"/>
    </xf>
    <xf numFmtId="0" fontId="14" fillId="0" borderId="37" xfId="0" applyFont="1" applyBorder="1" applyAlignment="1" applyProtection="1">
      <alignment horizontal="right" vertical="center"/>
    </xf>
    <xf numFmtId="0" fontId="28" fillId="14" borderId="32" xfId="0" applyFont="1" applyFill="1" applyBorder="1" applyAlignment="1" applyProtection="1">
      <alignment horizontal="left" vertical="center"/>
    </xf>
    <xf numFmtId="0" fontId="28" fillId="14" borderId="9" xfId="0" applyFont="1" applyFill="1" applyBorder="1" applyAlignment="1" applyProtection="1">
      <alignment horizontal="left" vertical="center"/>
    </xf>
    <xf numFmtId="0" fontId="27" fillId="0" borderId="16" xfId="0" applyFont="1" applyBorder="1" applyAlignment="1" applyProtection="1">
      <alignment vertical="center" wrapText="1"/>
    </xf>
    <xf numFmtId="0" fontId="28" fillId="14" borderId="25" xfId="0" applyFont="1" applyFill="1" applyBorder="1" applyAlignment="1" applyProtection="1">
      <alignment horizontal="left" vertical="center"/>
    </xf>
    <xf numFmtId="0" fontId="28" fillId="14" borderId="22" xfId="0" applyFont="1" applyFill="1" applyBorder="1" applyAlignment="1" applyProtection="1">
      <alignment horizontal="left" vertical="center"/>
    </xf>
    <xf numFmtId="0" fontId="4" fillId="0" borderId="55" xfId="0" applyFont="1" applyBorder="1" applyAlignment="1" applyProtection="1">
      <alignment horizontal="left" vertical="center" wrapText="1"/>
    </xf>
    <xf numFmtId="0" fontId="28" fillId="0" borderId="0" xfId="0" applyFont="1" applyBorder="1" applyAlignment="1" applyProtection="1">
      <alignment horizontal="left" vertical="top"/>
    </xf>
    <xf numFmtId="0" fontId="28" fillId="14" borderId="32" xfId="0" applyFont="1" applyFill="1" applyBorder="1" applyAlignment="1" applyProtection="1">
      <alignment horizontal="left"/>
    </xf>
    <xf numFmtId="0" fontId="28" fillId="14" borderId="9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4" fillId="0" borderId="31" xfId="0" applyFont="1" applyFill="1" applyBorder="1" applyAlignment="1" applyProtection="1">
      <alignment horizontal="left" vertical="center" wrapText="1"/>
    </xf>
    <xf numFmtId="0" fontId="24" fillId="0" borderId="17" xfId="0" applyFont="1" applyFill="1" applyBorder="1" applyAlignment="1" applyProtection="1">
      <alignment horizontal="left" vertical="center" wrapText="1"/>
    </xf>
    <xf numFmtId="0" fontId="24" fillId="0" borderId="33" xfId="0" applyFont="1" applyFill="1" applyBorder="1" applyAlignment="1" applyProtection="1">
      <alignment horizontal="left" vertical="center" wrapText="1"/>
    </xf>
  </cellXfs>
  <cellStyles count="4">
    <cellStyle name="Besuchter Hyperlink" xfId="2" builtinId="9" hidden="1"/>
    <cellStyle name="Komma" xfId="3" builtinId="3"/>
    <cellStyle name="Link" xfId="1" builtinId="8" hidden="1"/>
    <cellStyle name="Standard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protection locked="1" hidden="0"/>
    </dxf>
    <dxf>
      <fill>
        <patternFill>
          <bgColor rgb="FFE2001A"/>
        </patternFill>
      </fill>
    </dxf>
    <dxf>
      <fill>
        <patternFill>
          <bgColor rgb="FFE2001A"/>
        </patternFill>
      </fill>
    </dxf>
    <dxf>
      <fill>
        <patternFill>
          <bgColor rgb="FFEB690B"/>
        </patternFill>
      </fill>
    </dxf>
    <dxf>
      <fill>
        <patternFill>
          <bgColor rgb="FFFFED00"/>
        </patternFill>
      </fill>
    </dxf>
    <dxf>
      <font>
        <color auto="1"/>
      </font>
      <fill>
        <patternFill>
          <bgColor rgb="FFC9D200"/>
        </patternFill>
      </fill>
    </dxf>
    <dxf>
      <font>
        <color auto="1"/>
      </font>
      <fill>
        <patternFill>
          <bgColor rgb="FF57AB27"/>
        </patternFill>
      </fill>
    </dxf>
    <dxf>
      <font>
        <color auto="1"/>
      </font>
      <fill>
        <patternFill>
          <bgColor rgb="FF009036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E2001A"/>
        </patternFill>
      </fill>
    </dxf>
    <dxf>
      <fill>
        <patternFill>
          <bgColor rgb="FFE2001A"/>
        </patternFill>
      </fill>
    </dxf>
    <dxf>
      <fill>
        <patternFill>
          <bgColor rgb="FFEB690B"/>
        </patternFill>
      </fill>
    </dxf>
    <dxf>
      <fill>
        <patternFill>
          <bgColor rgb="FFFFED00"/>
        </patternFill>
      </fill>
    </dxf>
    <dxf>
      <font>
        <color auto="1"/>
      </font>
      <fill>
        <patternFill>
          <bgColor rgb="FFC9D200"/>
        </patternFill>
      </fill>
    </dxf>
    <dxf>
      <font>
        <color auto="1"/>
      </font>
      <fill>
        <patternFill>
          <bgColor rgb="FF57AB27"/>
        </patternFill>
      </fill>
    </dxf>
    <dxf>
      <font>
        <color auto="1"/>
      </font>
      <fill>
        <patternFill>
          <bgColor rgb="FF009036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Medium7"/>
  <colors>
    <mruColors>
      <color rgb="FFE2001A"/>
      <color rgb="FFEB690B"/>
      <color rgb="FFFFED00"/>
      <color rgb="FFC9D200"/>
      <color rgb="FF57AB27"/>
      <color rgb="FF009036"/>
      <color rgb="FF003300"/>
      <color rgb="FF008000"/>
      <color rgb="FF515058"/>
      <color rgb="FFE9F1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698367</xdr:colOff>
      <xdr:row>0</xdr:row>
      <xdr:rowOff>22167</xdr:rowOff>
    </xdr:from>
    <xdr:to>
      <xdr:col>9</xdr:col>
      <xdr:colOff>1865753</xdr:colOff>
      <xdr:row>3</xdr:row>
      <xdr:rowOff>27786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4D7FD7B-9467-421E-B7FA-42D24B801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89867" y="22167"/>
          <a:ext cx="1167386" cy="5294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531100</xdr:colOff>
      <xdr:row>0</xdr:row>
      <xdr:rowOff>24585</xdr:rowOff>
    </xdr:from>
    <xdr:to>
      <xdr:col>9</xdr:col>
      <xdr:colOff>1698486</xdr:colOff>
      <xdr:row>3</xdr:row>
      <xdr:rowOff>30204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DC10CF1-8A83-41DA-8FCC-E6CF59C3D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05642" y="24585"/>
          <a:ext cx="1167386" cy="5294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A1B51C-3744-4B0E-8FDF-8931EC8101B4}" name="sélectionner" displayName="sélectionner" ref="O39:O42" totalsRowShown="0" headerRowDxfId="8" dataDxfId="7">
  <autoFilter ref="O39:O42" xr:uid="{EB986DB4-B91B-4401-8162-DCF761E5B2C1}"/>
  <tableColumns count="1">
    <tableColumn id="1" xr3:uid="{BEA69BD6-DA57-4713-B78F-C9C42CC6B367}" name="sélectionner" dataDxfId="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B240F9-9B63-4D73-8FFF-562115359BF5}" name="oui" displayName="oui" ref="P39:P41" totalsRowShown="0" headerRowDxfId="5" dataDxfId="4">
  <autoFilter ref="P39:P41" xr:uid="{8DF2F55E-3A9F-481A-89E7-689BFFF02833}"/>
  <tableColumns count="1">
    <tableColumn id="1" xr3:uid="{D860102E-013C-4366-89B0-F457F63C8866}" name="oui" dataDxfId="3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44A3D8-1820-4F85-8149-44CEA2B6496A}" name="non" displayName="non" ref="R39:R42" totalsRowShown="0" headerRowDxfId="2" dataDxfId="1">
  <autoFilter ref="R39:R42" xr:uid="{499BE0C7-6AD8-4F25-B1A0-0434E33C8AC3}"/>
  <tableColumns count="1">
    <tableColumn id="1" xr3:uid="{32A6FA17-FEE8-485E-9BC5-3759231748FE}" name="no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AD6D-226D-4A7E-BF42-C40C1D83B18A}">
  <sheetPr>
    <pageSetUpPr fitToPage="1"/>
  </sheetPr>
  <dimension ref="A1:AH91"/>
  <sheetViews>
    <sheetView showGridLines="0" tabSelected="1" zoomScaleNormal="100" zoomScaleSheetLayoutView="120" zoomScalePageLayoutView="70" workbookViewId="0">
      <selection activeCell="B27" sqref="B27"/>
    </sheetView>
  </sheetViews>
  <sheetFormatPr baseColWidth="10" defaultColWidth="10.8125" defaultRowHeight="15.75" x14ac:dyDescent="0.5"/>
  <cols>
    <col min="1" max="1" width="18.3125" style="4" customWidth="1"/>
    <col min="2" max="2" width="21" style="4" customWidth="1"/>
    <col min="3" max="8" width="11" style="4" customWidth="1"/>
    <col min="9" max="9" width="0.5" style="4" customWidth="1"/>
    <col min="10" max="10" width="24.1875" style="27" customWidth="1"/>
    <col min="11" max="34" width="10.8125" style="4" hidden="1" customWidth="1"/>
    <col min="35" max="16384" width="10.8125" style="4"/>
  </cols>
  <sheetData>
    <row r="1" spans="1:11" s="1" customFormat="1" ht="15" customHeight="1" x14ac:dyDescent="0.4">
      <c r="A1" s="35" t="s">
        <v>66</v>
      </c>
      <c r="B1" s="134"/>
      <c r="C1" s="135"/>
      <c r="D1" s="134"/>
      <c r="E1" s="134"/>
      <c r="F1" s="8"/>
      <c r="G1" s="8"/>
      <c r="H1" s="8"/>
      <c r="I1" s="8"/>
      <c r="J1" s="48"/>
    </row>
    <row r="2" spans="1:11" s="13" customFormat="1" ht="15" customHeight="1" x14ac:dyDescent="0.4">
      <c r="A2" s="36" t="s">
        <v>67</v>
      </c>
      <c r="B2" s="136"/>
      <c r="C2" s="137"/>
      <c r="D2" s="138"/>
      <c r="E2" s="138"/>
      <c r="F2" s="138"/>
      <c r="G2" s="136"/>
      <c r="H2" s="136"/>
      <c r="I2" s="136"/>
      <c r="J2" s="166"/>
      <c r="K2" s="36"/>
    </row>
    <row r="3" spans="1:11" s="13" customFormat="1" ht="11.55" customHeight="1" x14ac:dyDescent="0.35">
      <c r="A3" s="189" t="s">
        <v>201</v>
      </c>
      <c r="B3" s="17"/>
      <c r="C3" s="137"/>
      <c r="D3" s="139"/>
      <c r="E3" s="139"/>
      <c r="F3" s="139"/>
      <c r="G3" s="140"/>
      <c r="H3" s="141"/>
      <c r="I3" s="141"/>
      <c r="J3" s="167"/>
      <c r="K3" s="183"/>
    </row>
    <row r="4" spans="1:11" s="16" customFormat="1" ht="11.25" customHeight="1" x14ac:dyDescent="0.35">
      <c r="A4" s="38"/>
      <c r="B4" s="39"/>
      <c r="C4" s="40"/>
      <c r="D4" s="41"/>
      <c r="E4" s="41"/>
      <c r="F4" s="41"/>
      <c r="G4" s="41"/>
      <c r="H4" s="42"/>
      <c r="I4" s="42"/>
      <c r="J4" s="168"/>
    </row>
    <row r="5" spans="1:11" s="3" customFormat="1" ht="4.05" customHeight="1" x14ac:dyDescent="0.35">
      <c r="A5" s="44"/>
      <c r="B5" s="45"/>
      <c r="C5" s="46"/>
      <c r="D5" s="46"/>
      <c r="E5" s="46"/>
      <c r="F5" s="46"/>
      <c r="G5" s="46"/>
      <c r="H5" s="46"/>
      <c r="I5" s="8"/>
      <c r="J5" s="48"/>
    </row>
    <row r="6" spans="1:11" s="2" customFormat="1" ht="11.65" x14ac:dyDescent="0.35">
      <c r="A6" s="47" t="s">
        <v>68</v>
      </c>
      <c r="B6" s="273"/>
      <c r="C6" s="273"/>
      <c r="D6" s="273"/>
      <c r="E6" s="273"/>
      <c r="F6" s="273"/>
      <c r="G6" s="273"/>
      <c r="H6" s="273"/>
      <c r="I6" s="273"/>
      <c r="J6" s="273"/>
    </row>
    <row r="7" spans="1:11" s="8" customFormat="1" ht="3.75" customHeight="1" x14ac:dyDescent="0.3">
      <c r="A7" s="38"/>
      <c r="B7" s="39"/>
      <c r="C7" s="40"/>
      <c r="D7" s="41"/>
      <c r="E7" s="41"/>
      <c r="F7" s="41"/>
      <c r="G7" s="41"/>
      <c r="H7" s="42"/>
      <c r="I7" s="42"/>
      <c r="J7" s="168"/>
    </row>
    <row r="8" spans="1:11" s="3" customFormat="1" ht="6" customHeight="1" x14ac:dyDescent="0.35">
      <c r="A8" s="44"/>
      <c r="B8" s="45"/>
      <c r="C8" s="46"/>
      <c r="D8" s="46"/>
      <c r="E8" s="46"/>
      <c r="F8" s="46"/>
      <c r="G8" s="46"/>
      <c r="H8" s="46"/>
      <c r="I8" s="8"/>
      <c r="J8" s="48"/>
    </row>
    <row r="9" spans="1:11" s="2" customFormat="1" ht="11.65" x14ac:dyDescent="0.35">
      <c r="A9" s="47" t="s">
        <v>69</v>
      </c>
      <c r="B9" s="45" t="s">
        <v>70</v>
      </c>
      <c r="C9" s="8"/>
      <c r="D9" s="8"/>
      <c r="E9" s="8"/>
      <c r="F9" s="8"/>
      <c r="G9" s="8"/>
      <c r="H9" s="8"/>
      <c r="I9" s="8"/>
      <c r="J9" s="48"/>
    </row>
    <row r="10" spans="1:11" s="8" customFormat="1" ht="6" customHeight="1" thickBot="1" x14ac:dyDescent="0.35">
      <c r="A10" s="49"/>
      <c r="B10" s="45"/>
      <c r="J10" s="76"/>
    </row>
    <row r="11" spans="1:11" s="8" customFormat="1" ht="13.5" customHeight="1" thickBot="1" x14ac:dyDescent="0.35">
      <c r="A11" s="45"/>
      <c r="B11" s="228" t="s">
        <v>71</v>
      </c>
      <c r="C11" s="229">
        <v>1</v>
      </c>
      <c r="D11" s="229">
        <v>2</v>
      </c>
      <c r="E11" s="229">
        <v>3</v>
      </c>
      <c r="F11" s="229">
        <v>4</v>
      </c>
      <c r="G11" s="229">
        <v>5</v>
      </c>
      <c r="H11" s="230">
        <v>6</v>
      </c>
      <c r="J11" s="226" t="s">
        <v>198</v>
      </c>
    </row>
    <row r="12" spans="1:11" s="8" customFormat="1" ht="14.25" customHeight="1" thickBot="1" x14ac:dyDescent="0.35">
      <c r="A12" s="45"/>
      <c r="B12" s="231" t="s">
        <v>1</v>
      </c>
      <c r="C12" s="232">
        <v>1</v>
      </c>
      <c r="D12" s="233">
        <v>2</v>
      </c>
      <c r="E12" s="234">
        <v>3</v>
      </c>
      <c r="F12" s="235">
        <v>4</v>
      </c>
      <c r="G12" s="236">
        <v>5</v>
      </c>
      <c r="H12" s="237">
        <v>6</v>
      </c>
      <c r="J12" s="313" t="s">
        <v>200</v>
      </c>
    </row>
    <row r="13" spans="1:11" s="8" customFormat="1" ht="14.25" customHeight="1" x14ac:dyDescent="0.3">
      <c r="A13" s="45"/>
      <c r="B13" s="275" t="s">
        <v>72</v>
      </c>
      <c r="C13" s="278" t="s">
        <v>73</v>
      </c>
      <c r="D13" s="279"/>
      <c r="E13" s="279"/>
      <c r="F13" s="279"/>
      <c r="G13" s="280" t="s">
        <v>74</v>
      </c>
      <c r="H13" s="281"/>
      <c r="J13" s="314"/>
    </row>
    <row r="14" spans="1:11" s="8" customFormat="1" ht="14.25" customHeight="1" x14ac:dyDescent="0.3">
      <c r="A14" s="45"/>
      <c r="B14" s="276"/>
      <c r="C14" s="254" t="s">
        <v>76</v>
      </c>
      <c r="D14" s="282"/>
      <c r="E14" s="282"/>
      <c r="F14" s="282"/>
      <c r="G14" s="256" t="s">
        <v>15</v>
      </c>
      <c r="H14" s="257"/>
      <c r="J14" s="186">
        <f>H28+H37</f>
        <v>0</v>
      </c>
      <c r="K14" s="187"/>
    </row>
    <row r="15" spans="1:11" s="8" customFormat="1" ht="14.25" customHeight="1" x14ac:dyDescent="0.3">
      <c r="A15" s="45"/>
      <c r="B15" s="276"/>
      <c r="C15" s="254" t="s">
        <v>77</v>
      </c>
      <c r="D15" s="282"/>
      <c r="E15" s="282"/>
      <c r="F15" s="282"/>
      <c r="G15" s="256" t="s">
        <v>57</v>
      </c>
      <c r="H15" s="257"/>
      <c r="J15" s="186">
        <f>H48</f>
        <v>0</v>
      </c>
    </row>
    <row r="16" spans="1:11" s="8" customFormat="1" ht="14.25" customHeight="1" x14ac:dyDescent="0.3">
      <c r="A16" s="45"/>
      <c r="B16" s="276"/>
      <c r="C16" s="254" t="s">
        <v>78</v>
      </c>
      <c r="D16" s="255"/>
      <c r="E16" s="255"/>
      <c r="F16" s="255"/>
      <c r="G16" s="256" t="s">
        <v>58</v>
      </c>
      <c r="H16" s="257"/>
      <c r="J16" s="186">
        <f>H54</f>
        <v>0</v>
      </c>
    </row>
    <row r="17" spans="1:26" s="8" customFormat="1" ht="14.25" customHeight="1" thickBot="1" x14ac:dyDescent="0.35">
      <c r="A17" s="45"/>
      <c r="B17" s="277"/>
      <c r="C17" s="258" t="s">
        <v>79</v>
      </c>
      <c r="D17" s="259"/>
      <c r="E17" s="259"/>
      <c r="F17" s="259"/>
      <c r="G17" s="260" t="s">
        <v>16</v>
      </c>
      <c r="H17" s="261"/>
      <c r="J17" s="186">
        <f>H62+H72</f>
        <v>0</v>
      </c>
    </row>
    <row r="18" spans="1:26" s="1" customFormat="1" ht="6" customHeight="1" x14ac:dyDescent="0.4">
      <c r="A18" s="50"/>
      <c r="B18" s="51"/>
      <c r="C18" s="52"/>
      <c r="D18" s="53"/>
      <c r="E18" s="53"/>
      <c r="F18" s="53"/>
      <c r="G18" s="53"/>
      <c r="H18" s="54"/>
      <c r="I18" s="54"/>
      <c r="J18" s="142"/>
    </row>
    <row r="19" spans="1:26" s="5" customFormat="1" ht="3.75" customHeight="1" x14ac:dyDescent="0.35">
      <c r="A19" s="49"/>
      <c r="B19" s="45"/>
      <c r="C19" s="8"/>
      <c r="D19" s="8"/>
      <c r="E19" s="8"/>
      <c r="F19" s="8"/>
      <c r="G19" s="8"/>
      <c r="H19" s="8"/>
      <c r="I19" s="8"/>
      <c r="J19" s="48"/>
    </row>
    <row r="20" spans="1:26" s="6" customFormat="1" ht="11.55" customHeight="1" x14ac:dyDescent="0.3">
      <c r="A20" s="56" t="s">
        <v>75</v>
      </c>
      <c r="B20" s="188" t="s">
        <v>199</v>
      </c>
      <c r="C20" s="9"/>
      <c r="D20" s="9"/>
      <c r="E20" s="9"/>
      <c r="F20" s="9"/>
      <c r="H20" s="227" t="s">
        <v>1</v>
      </c>
      <c r="I20" s="9"/>
      <c r="J20" s="185">
        <f>SUM(J14:J17)</f>
        <v>0</v>
      </c>
      <c r="K20" s="187"/>
      <c r="L20" s="187"/>
      <c r="M20" s="187"/>
      <c r="N20" s="187"/>
    </row>
    <row r="21" spans="1:26" ht="3.75" customHeight="1" x14ac:dyDescent="0.5">
      <c r="A21" s="50"/>
      <c r="B21" s="51"/>
      <c r="C21" s="52"/>
      <c r="D21" s="53"/>
      <c r="E21" s="53"/>
      <c r="F21" s="53"/>
      <c r="G21" s="53"/>
      <c r="H21" s="54"/>
      <c r="I21" s="54"/>
      <c r="J21" s="142"/>
    </row>
    <row r="22" spans="1:26" s="5" customFormat="1" ht="3.75" customHeight="1" x14ac:dyDescent="0.35">
      <c r="A22" s="49"/>
      <c r="B22" s="45"/>
      <c r="C22" s="8"/>
      <c r="D22" s="8"/>
      <c r="E22" s="8"/>
      <c r="F22" s="8"/>
      <c r="G22" s="8"/>
      <c r="H22" s="8"/>
      <c r="I22" s="8"/>
      <c r="J22" s="48"/>
    </row>
    <row r="23" spans="1:26" s="2" customFormat="1" ht="11.65" x14ac:dyDescent="0.35">
      <c r="A23" s="49" t="s">
        <v>80</v>
      </c>
      <c r="B23" s="45"/>
      <c r="C23" s="8"/>
      <c r="D23" s="8"/>
      <c r="E23" s="8"/>
      <c r="F23" s="8"/>
      <c r="G23" s="8"/>
      <c r="H23" s="8"/>
      <c r="I23" s="8"/>
      <c r="J23" s="143"/>
    </row>
    <row r="24" spans="1:26" s="8" customFormat="1" ht="3.75" customHeight="1" thickBot="1" x14ac:dyDescent="0.35">
      <c r="A24" s="49"/>
      <c r="B24" s="45"/>
      <c r="J24" s="48"/>
    </row>
    <row r="25" spans="1:26" s="11" customFormat="1" ht="21.75" customHeight="1" thickBot="1" x14ac:dyDescent="0.55000000000000004">
      <c r="A25" s="265" t="s">
        <v>81</v>
      </c>
      <c r="B25" s="266"/>
      <c r="C25" s="267"/>
      <c r="D25" s="267"/>
      <c r="E25" s="267"/>
      <c r="F25" s="267"/>
      <c r="G25" s="267"/>
      <c r="H25" s="268"/>
      <c r="J25" s="175" t="s">
        <v>82</v>
      </c>
    </row>
    <row r="26" spans="1:26" s="11" customFormat="1" ht="12.5" customHeight="1" x14ac:dyDescent="0.5">
      <c r="A26" s="144" t="s">
        <v>83</v>
      </c>
      <c r="B26" s="176" t="s">
        <v>84</v>
      </c>
      <c r="C26" s="190"/>
      <c r="D26" s="190"/>
      <c r="E26" s="190"/>
      <c r="F26" s="190"/>
      <c r="G26" s="190"/>
      <c r="H26" s="193"/>
      <c r="J26" s="175"/>
    </row>
    <row r="27" spans="1:26" s="11" customFormat="1" ht="12.75" customHeight="1" thickBot="1" x14ac:dyDescent="0.55000000000000004">
      <c r="A27" s="146" t="s">
        <v>85</v>
      </c>
      <c r="B27" s="177" t="s">
        <v>84</v>
      </c>
      <c r="C27" s="147"/>
      <c r="D27" s="147"/>
      <c r="E27" s="147"/>
      <c r="F27" s="147"/>
      <c r="G27" s="147"/>
      <c r="H27" s="194"/>
      <c r="J27" s="145"/>
    </row>
    <row r="28" spans="1:26" s="8" customFormat="1" ht="10.15" x14ac:dyDescent="0.3">
      <c r="A28" s="77" t="s">
        <v>86</v>
      </c>
      <c r="B28" s="78"/>
      <c r="C28" s="78"/>
      <c r="D28" s="78"/>
      <c r="E28" s="78"/>
      <c r="F28" s="78"/>
      <c r="G28" s="78"/>
      <c r="H28" s="152">
        <f>IF(B26="sélectionner",0,IF(B26="non",0,IF(NOT(ISBLANK(C36)),C29,IF(OR(NOT(ISBLANK(D36)),NOT(ISBLANK(D31))),D29,IF(NOT(ISBLANK(E36)),E29,IF(OR(NOT(ISBLANK(F36)),NOT(ISBLANK(F33)),NOT(ISBLANK(F31))),F29,IF(OR(NOT(ISBLANK(G36)),NOT(ISBLANK(G33)),NOT(ISBLANK(G31))),G29,IF(OR(NOT(ISBLANK(H36)),NOT(ISBLANK(H33)),NOT(ISBLANK(H31))),H29,0))))))))</f>
        <v>0</v>
      </c>
      <c r="J28" s="145"/>
    </row>
    <row r="29" spans="1:26" s="6" customFormat="1" ht="18" customHeight="1" x14ac:dyDescent="0.5">
      <c r="A29" s="269" t="s">
        <v>75</v>
      </c>
      <c r="B29" s="270"/>
      <c r="C29" s="209">
        <f>1/3</f>
        <v>0.33333333333333331</v>
      </c>
      <c r="D29" s="210">
        <f>2/3</f>
        <v>0.66666666666666663</v>
      </c>
      <c r="E29" s="211">
        <v>1</v>
      </c>
      <c r="F29" s="210">
        <f>4/3</f>
        <v>1.3333333333333333</v>
      </c>
      <c r="G29" s="210">
        <f>5/3</f>
        <v>1.6666666666666667</v>
      </c>
      <c r="H29" s="196">
        <v>2</v>
      </c>
      <c r="I29" s="9"/>
      <c r="J29" s="148"/>
    </row>
    <row r="30" spans="1:26" s="8" customFormat="1" ht="55.25" customHeight="1" x14ac:dyDescent="0.3">
      <c r="A30" s="283" t="s">
        <v>87</v>
      </c>
      <c r="B30" s="263" t="s">
        <v>130</v>
      </c>
      <c r="C30" s="307" t="s">
        <v>5</v>
      </c>
      <c r="D30" s="65" t="s">
        <v>136</v>
      </c>
      <c r="E30" s="307" t="s">
        <v>5</v>
      </c>
      <c r="F30" s="65" t="s">
        <v>137</v>
      </c>
      <c r="G30" s="65" t="s">
        <v>138</v>
      </c>
      <c r="H30" s="66" t="s">
        <v>139</v>
      </c>
      <c r="J30" s="219"/>
    </row>
    <row r="31" spans="1:26" s="8" customFormat="1" ht="14.25" customHeight="1" x14ac:dyDescent="0.3">
      <c r="A31" s="284"/>
      <c r="B31" s="264"/>
      <c r="C31" s="320"/>
      <c r="D31" s="67"/>
      <c r="E31" s="320"/>
      <c r="F31" s="67"/>
      <c r="G31" s="67"/>
      <c r="H31" s="68"/>
    </row>
    <row r="32" spans="1:26" s="8" customFormat="1" ht="68" customHeight="1" x14ac:dyDescent="0.3">
      <c r="A32" s="293" t="s">
        <v>88</v>
      </c>
      <c r="B32" s="291" t="s">
        <v>89</v>
      </c>
      <c r="C32" s="316"/>
      <c r="D32" s="318"/>
      <c r="E32" s="316"/>
      <c r="F32" s="149" t="s">
        <v>90</v>
      </c>
      <c r="G32" s="149" t="s">
        <v>91</v>
      </c>
      <c r="H32" s="150" t="s">
        <v>92</v>
      </c>
      <c r="J32" s="219"/>
      <c r="K32" s="253"/>
      <c r="L32" s="253"/>
      <c r="M32" s="253"/>
      <c r="Z32" s="8" t="s">
        <v>64</v>
      </c>
    </row>
    <row r="33" spans="1:13" s="8" customFormat="1" ht="14.25" customHeight="1" x14ac:dyDescent="0.3">
      <c r="A33" s="294"/>
      <c r="B33" s="292"/>
      <c r="C33" s="317"/>
      <c r="D33" s="319"/>
      <c r="E33" s="317"/>
      <c r="F33" s="74"/>
      <c r="G33" s="74"/>
      <c r="H33" s="75"/>
      <c r="J33" s="48"/>
    </row>
    <row r="34" spans="1:13" s="8" customFormat="1" ht="20.25" customHeight="1" x14ac:dyDescent="0.3">
      <c r="A34" s="287" t="s">
        <v>93</v>
      </c>
      <c r="B34" s="289" t="s">
        <v>131</v>
      </c>
      <c r="C34" s="179" t="s">
        <v>60</v>
      </c>
      <c r="D34" s="179" t="s">
        <v>0</v>
      </c>
      <c r="E34" s="180" t="s">
        <v>2</v>
      </c>
      <c r="F34" s="181" t="s">
        <v>8</v>
      </c>
      <c r="G34" s="182" t="s">
        <v>7</v>
      </c>
      <c r="H34" s="271" t="s">
        <v>6</v>
      </c>
      <c r="J34" s="285"/>
    </row>
    <row r="35" spans="1:13" s="8" customFormat="1" ht="20.25" customHeight="1" x14ac:dyDescent="0.3">
      <c r="A35" s="287"/>
      <c r="B35" s="289"/>
      <c r="C35" s="71"/>
      <c r="D35" s="71" t="s">
        <v>4</v>
      </c>
      <c r="E35" s="72" t="s">
        <v>11</v>
      </c>
      <c r="F35" s="73" t="s">
        <v>10</v>
      </c>
      <c r="G35" s="151" t="s">
        <v>9</v>
      </c>
      <c r="H35" s="272"/>
      <c r="J35" s="285"/>
    </row>
    <row r="36" spans="1:13" s="8" customFormat="1" ht="14.25" customHeight="1" thickBot="1" x14ac:dyDescent="0.35">
      <c r="A36" s="288"/>
      <c r="B36" s="290"/>
      <c r="C36" s="69"/>
      <c r="D36" s="69"/>
      <c r="E36" s="69"/>
      <c r="F36" s="69"/>
      <c r="G36" s="69"/>
      <c r="H36" s="102"/>
      <c r="J36" s="48"/>
    </row>
    <row r="37" spans="1:13" s="9" customFormat="1" ht="10.15" x14ac:dyDescent="0.5">
      <c r="A37" s="77" t="s">
        <v>94</v>
      </c>
      <c r="B37" s="78"/>
      <c r="C37" s="78"/>
      <c r="D37" s="78"/>
      <c r="E37" s="78"/>
      <c r="F37" s="78"/>
      <c r="G37" s="78"/>
      <c r="H37" s="152">
        <f>IF(B27="sélectionner",0,IF(B27="non",0,IF(H28&gt;0,0,IF(H45&lt;2,C38,IF(AND(H45&gt;=2,H45&lt;=3),D38,IF(AND(H45&gt;=4,H45&lt;=5),E38,IF(AND(H45&gt;=6,H45&lt;=7),F38,IF(H45=8,G38,0))))))))</f>
        <v>0</v>
      </c>
      <c r="J37" s="148"/>
    </row>
    <row r="38" spans="1:13" s="6" customFormat="1" ht="18" customHeight="1" x14ac:dyDescent="0.5">
      <c r="A38" s="269" t="s">
        <v>75</v>
      </c>
      <c r="B38" s="270"/>
      <c r="C38" s="209">
        <v>0.33</v>
      </c>
      <c r="D38" s="210">
        <f>2/3</f>
        <v>0.66666666666666663</v>
      </c>
      <c r="E38" s="211">
        <v>1</v>
      </c>
      <c r="F38" s="210">
        <f>4/3</f>
        <v>1.3333333333333333</v>
      </c>
      <c r="G38" s="210">
        <f>5/3</f>
        <v>1.6666666666666667</v>
      </c>
      <c r="H38" s="196">
        <v>2</v>
      </c>
      <c r="I38" s="9"/>
      <c r="J38" s="148"/>
    </row>
    <row r="39" spans="1:13" s="12" customFormat="1" ht="34.25" customHeight="1" x14ac:dyDescent="0.3">
      <c r="A39" s="79" t="s">
        <v>95</v>
      </c>
      <c r="B39" s="80" t="s">
        <v>144</v>
      </c>
      <c r="C39" s="81"/>
      <c r="D39" s="81" t="s">
        <v>55</v>
      </c>
      <c r="E39" s="81" t="s">
        <v>54</v>
      </c>
      <c r="F39" s="81" t="s">
        <v>53</v>
      </c>
      <c r="G39" s="153" t="s">
        <v>52</v>
      </c>
      <c r="H39" s="154" t="s">
        <v>14</v>
      </c>
      <c r="J39" s="148"/>
    </row>
    <row r="40" spans="1:13" s="9" customFormat="1" ht="27.4" customHeight="1" x14ac:dyDescent="0.5">
      <c r="A40" s="79">
        <v>1</v>
      </c>
      <c r="B40" s="286" t="s">
        <v>96</v>
      </c>
      <c r="C40" s="286"/>
      <c r="D40" s="286"/>
      <c r="E40" s="286"/>
      <c r="F40" s="286"/>
      <c r="G40" s="216"/>
      <c r="H40" s="86">
        <f>IF(G40="oui",1,0)</f>
        <v>0</v>
      </c>
      <c r="J40" s="219"/>
      <c r="K40" s="9" t="s">
        <v>13</v>
      </c>
      <c r="L40" s="33" t="s">
        <v>156</v>
      </c>
      <c r="M40" s="33" t="s">
        <v>156</v>
      </c>
    </row>
    <row r="41" spans="1:13" s="9" customFormat="1" ht="37.25" customHeight="1" x14ac:dyDescent="0.5">
      <c r="A41" s="79">
        <v>2</v>
      </c>
      <c r="B41" s="251" t="s">
        <v>132</v>
      </c>
      <c r="C41" s="251"/>
      <c r="D41" s="251"/>
      <c r="E41" s="251"/>
      <c r="F41" s="251"/>
      <c r="G41" s="216"/>
      <c r="H41" s="88">
        <f>IF(G41="oui",2,IF(G41="partiellement ",1,IF(G41="non",0,0)))</f>
        <v>0</v>
      </c>
      <c r="J41" s="219"/>
      <c r="L41" s="33" t="s">
        <v>157</v>
      </c>
      <c r="M41" s="33" t="s">
        <v>159</v>
      </c>
    </row>
    <row r="42" spans="1:13" s="9" customFormat="1" ht="28.8" customHeight="1" x14ac:dyDescent="0.5">
      <c r="A42" s="79">
        <v>3</v>
      </c>
      <c r="B42" s="251" t="s">
        <v>97</v>
      </c>
      <c r="C42" s="251"/>
      <c r="D42" s="251"/>
      <c r="E42" s="251"/>
      <c r="F42" s="251"/>
      <c r="G42" s="216"/>
      <c r="H42" s="88">
        <f>IF(G42=$M$40,3,IF(G42=$M$41,2,IF(G42=$M$42,0,0)))</f>
        <v>0</v>
      </c>
      <c r="J42" s="219"/>
      <c r="M42" s="33" t="s">
        <v>157</v>
      </c>
    </row>
    <row r="43" spans="1:13" s="9" customFormat="1" ht="12.75" customHeight="1" x14ac:dyDescent="0.5">
      <c r="A43" s="79">
        <v>4</v>
      </c>
      <c r="B43" s="251" t="s">
        <v>98</v>
      </c>
      <c r="C43" s="251"/>
      <c r="D43" s="251"/>
      <c r="E43" s="251"/>
      <c r="F43" s="251"/>
      <c r="G43" s="216"/>
      <c r="H43" s="88">
        <f>IF(G43="oui",1,0)</f>
        <v>0</v>
      </c>
      <c r="J43" s="219"/>
    </row>
    <row r="44" spans="1:13" s="9" customFormat="1" ht="26.25" customHeight="1" x14ac:dyDescent="0.5">
      <c r="A44" s="79">
        <v>5</v>
      </c>
      <c r="B44" s="262" t="s">
        <v>99</v>
      </c>
      <c r="C44" s="262"/>
      <c r="D44" s="262"/>
      <c r="E44" s="262"/>
      <c r="F44" s="262"/>
      <c r="G44" s="216"/>
      <c r="H44" s="88">
        <f>IF(G44="oui",1,0)</f>
        <v>0</v>
      </c>
      <c r="J44" s="219"/>
    </row>
    <row r="45" spans="1:13" s="9" customFormat="1" ht="14" customHeight="1" thickBot="1" x14ac:dyDescent="0.55000000000000004">
      <c r="A45" s="89"/>
      <c r="B45" s="90" t="s">
        <v>12</v>
      </c>
      <c r="C45" s="91"/>
      <c r="D45" s="91"/>
      <c r="E45" s="91"/>
      <c r="F45" s="91"/>
      <c r="G45" s="215"/>
      <c r="H45" s="92">
        <f>SUM(H40:H44)</f>
        <v>0</v>
      </c>
      <c r="J45" s="148"/>
    </row>
    <row r="46" spans="1:13" s="8" customFormat="1" ht="4.5" customHeight="1" thickBot="1" x14ac:dyDescent="0.35">
      <c r="A46" s="93"/>
      <c r="B46" s="94"/>
      <c r="C46" s="94"/>
      <c r="D46" s="94"/>
      <c r="E46" s="94"/>
      <c r="F46" s="94"/>
      <c r="G46" s="94"/>
      <c r="H46" s="94"/>
      <c r="J46" s="48"/>
    </row>
    <row r="47" spans="1:13" s="11" customFormat="1" ht="15" customHeight="1" thickBot="1" x14ac:dyDescent="0.55000000000000004">
      <c r="A47" s="265" t="s">
        <v>100</v>
      </c>
      <c r="B47" s="266"/>
      <c r="C47" s="299"/>
      <c r="D47" s="299"/>
      <c r="E47" s="299"/>
      <c r="F47" s="299"/>
      <c r="G47" s="299"/>
      <c r="H47" s="300"/>
      <c r="J47" s="315" t="s">
        <v>82</v>
      </c>
    </row>
    <row r="48" spans="1:13" s="8" customFormat="1" ht="12.75" customHeight="1" x14ac:dyDescent="0.3">
      <c r="A48" s="77" t="s">
        <v>101</v>
      </c>
      <c r="B48" s="78"/>
      <c r="C48" s="78"/>
      <c r="D48" s="78"/>
      <c r="E48" s="78"/>
      <c r="F48" s="78"/>
      <c r="G48" s="78"/>
      <c r="H48" s="152">
        <f>IF(NOT(ISBLANK(D51)),D49,IF(NOT(ISBLANK(E51)),E49,IF(NOT(ISBLANK(F51)),F49,IF(NOT(ISBLANK(G51)),G49,IF(NOT(ISBLANK(H51)),H49,0)))))</f>
        <v>0</v>
      </c>
      <c r="J48" s="315"/>
    </row>
    <row r="49" spans="1:17" s="6" customFormat="1" ht="18" customHeight="1" x14ac:dyDescent="0.5">
      <c r="A49" s="269" t="s">
        <v>75</v>
      </c>
      <c r="B49" s="270"/>
      <c r="C49" s="209">
        <v>0.25</v>
      </c>
      <c r="D49" s="210">
        <v>0.5</v>
      </c>
      <c r="E49" s="211">
        <v>0.75</v>
      </c>
      <c r="F49" s="210">
        <v>1</v>
      </c>
      <c r="G49" s="210">
        <v>1.25</v>
      </c>
      <c r="H49" s="196">
        <v>1.5</v>
      </c>
      <c r="I49" s="9"/>
      <c r="J49" s="9"/>
    </row>
    <row r="50" spans="1:17" s="10" customFormat="1" ht="119.55" customHeight="1" x14ac:dyDescent="0.5">
      <c r="A50" s="303" t="s">
        <v>147</v>
      </c>
      <c r="B50" s="304"/>
      <c r="C50" s="307" t="s">
        <v>5</v>
      </c>
      <c r="D50" s="65" t="s">
        <v>102</v>
      </c>
      <c r="E50" s="96" t="s">
        <v>103</v>
      </c>
      <c r="F50" s="97" t="s">
        <v>104</v>
      </c>
      <c r="G50" s="96" t="s">
        <v>105</v>
      </c>
      <c r="H50" s="98" t="s">
        <v>106</v>
      </c>
      <c r="J50" s="219"/>
      <c r="K50" s="252"/>
      <c r="L50" s="252"/>
      <c r="M50" s="252"/>
    </row>
    <row r="51" spans="1:17" s="9" customFormat="1" ht="14.25" customHeight="1" thickBot="1" x14ac:dyDescent="0.55000000000000004">
      <c r="A51" s="305"/>
      <c r="B51" s="306"/>
      <c r="C51" s="308"/>
      <c r="D51" s="99"/>
      <c r="E51" s="99"/>
      <c r="F51" s="99"/>
      <c r="G51" s="99"/>
      <c r="H51" s="70"/>
      <c r="J51" s="148"/>
      <c r="K51" s="9" t="s">
        <v>63</v>
      </c>
    </row>
    <row r="52" spans="1:17" s="5" customFormat="1" ht="4.5" customHeight="1" thickBot="1" x14ac:dyDescent="0.4">
      <c r="A52" s="49"/>
      <c r="B52" s="45"/>
      <c r="C52" s="8"/>
      <c r="D52" s="8"/>
      <c r="E52" s="8"/>
      <c r="F52" s="8"/>
      <c r="G52" s="8"/>
      <c r="H52" s="8"/>
      <c r="I52" s="8"/>
      <c r="J52" s="48"/>
    </row>
    <row r="53" spans="1:17" s="11" customFormat="1" ht="15" customHeight="1" thickBot="1" x14ac:dyDescent="0.55000000000000004">
      <c r="A53" s="265" t="s">
        <v>107</v>
      </c>
      <c r="B53" s="266"/>
      <c r="C53" s="301"/>
      <c r="D53" s="301"/>
      <c r="E53" s="301"/>
      <c r="F53" s="301"/>
      <c r="G53" s="301"/>
      <c r="H53" s="302"/>
      <c r="J53" s="315" t="s">
        <v>82</v>
      </c>
    </row>
    <row r="54" spans="1:17" s="8" customFormat="1" ht="13.05" customHeight="1" x14ac:dyDescent="0.3">
      <c r="A54" s="77" t="s">
        <v>101</v>
      </c>
      <c r="B54" s="78"/>
      <c r="C54" s="78"/>
      <c r="D54" s="78"/>
      <c r="E54" s="78"/>
      <c r="F54" s="78"/>
      <c r="G54" s="78"/>
      <c r="H54" s="152">
        <f>IF(NOT(ISBLANK(C57)),C55,IF(NOT(ISBLANK(D57)),D55,IF(NOT(ISBLANK(E57)),E55,IF(NOT(ISBLANK(F57)),F55,IF(NOT(ISBLANK(G57)),G55,IF(NOT(ISBLANK(H57)),H55,0))))))</f>
        <v>0</v>
      </c>
      <c r="J54" s="315"/>
    </row>
    <row r="55" spans="1:17" s="6" customFormat="1" ht="18" customHeight="1" x14ac:dyDescent="0.5">
      <c r="A55" s="309" t="s">
        <v>75</v>
      </c>
      <c r="B55" s="310"/>
      <c r="C55" s="195">
        <v>0</v>
      </c>
      <c r="D55" s="209">
        <v>0.25</v>
      </c>
      <c r="E55" s="212">
        <v>0.75</v>
      </c>
      <c r="F55" s="195">
        <v>1</v>
      </c>
      <c r="G55" s="209">
        <v>1.25</v>
      </c>
      <c r="H55" s="213">
        <v>1.5</v>
      </c>
      <c r="I55" s="9"/>
      <c r="J55" s="155"/>
      <c r="K55" s="252"/>
      <c r="L55" s="252"/>
      <c r="M55" s="252"/>
      <c r="N55" s="252"/>
    </row>
    <row r="56" spans="1:17" s="9" customFormat="1" ht="62.25" customHeight="1" x14ac:dyDescent="0.5">
      <c r="A56" s="303" t="s">
        <v>108</v>
      </c>
      <c r="B56" s="304"/>
      <c r="C56" s="100" t="s">
        <v>140</v>
      </c>
      <c r="D56" s="100" t="s">
        <v>141</v>
      </c>
      <c r="E56" s="100" t="s">
        <v>142</v>
      </c>
      <c r="F56" s="100" t="s">
        <v>109</v>
      </c>
      <c r="G56" s="100" t="s">
        <v>128</v>
      </c>
      <c r="H56" s="101" t="s">
        <v>143</v>
      </c>
      <c r="J56" s="219"/>
    </row>
    <row r="57" spans="1:17" s="8" customFormat="1" ht="16.5" customHeight="1" thickBot="1" x14ac:dyDescent="0.35">
      <c r="A57" s="305"/>
      <c r="B57" s="306"/>
      <c r="C57" s="69"/>
      <c r="D57" s="69"/>
      <c r="E57" s="69"/>
      <c r="F57" s="69"/>
      <c r="G57" s="69"/>
      <c r="H57" s="102"/>
      <c r="J57" s="48"/>
    </row>
    <row r="58" spans="1:17" s="5" customFormat="1" ht="10.5" customHeight="1" thickBot="1" x14ac:dyDescent="0.4">
      <c r="A58" s="49"/>
      <c r="B58" s="45"/>
      <c r="C58" s="8"/>
      <c r="D58" s="8"/>
      <c r="E58" s="8"/>
      <c r="F58" s="8"/>
      <c r="G58" s="8"/>
      <c r="H58" s="8"/>
      <c r="I58" s="8"/>
      <c r="J58" s="169"/>
    </row>
    <row r="59" spans="1:17" s="11" customFormat="1" ht="15" customHeight="1" thickBot="1" x14ac:dyDescent="0.55000000000000004">
      <c r="A59" s="265" t="s">
        <v>110</v>
      </c>
      <c r="B59" s="266"/>
      <c r="C59" s="301"/>
      <c r="D59" s="301"/>
      <c r="E59" s="301"/>
      <c r="F59" s="301"/>
      <c r="G59" s="301"/>
      <c r="H59" s="302"/>
      <c r="I59" s="133"/>
      <c r="J59" s="315" t="s">
        <v>82</v>
      </c>
    </row>
    <row r="60" spans="1:17" s="11" customFormat="1" ht="12.75" customHeight="1" x14ac:dyDescent="0.5">
      <c r="A60" s="144" t="s">
        <v>83</v>
      </c>
      <c r="B60" s="176" t="s">
        <v>196</v>
      </c>
      <c r="C60" s="59"/>
      <c r="D60" s="59"/>
      <c r="E60" s="59"/>
      <c r="F60" s="59"/>
      <c r="G60" s="59"/>
      <c r="H60" s="156"/>
      <c r="I60" s="133"/>
      <c r="J60" s="315"/>
    </row>
    <row r="61" spans="1:17" s="11" customFormat="1" ht="13.5" customHeight="1" thickBot="1" x14ac:dyDescent="0.55000000000000004">
      <c r="A61" s="146" t="s">
        <v>85</v>
      </c>
      <c r="B61" s="178" t="s">
        <v>197</v>
      </c>
      <c r="C61" s="147"/>
      <c r="D61" s="147"/>
      <c r="E61" s="147"/>
      <c r="F61" s="147"/>
      <c r="G61" s="147"/>
      <c r="H61" s="157"/>
      <c r="J61" s="158"/>
    </row>
    <row r="62" spans="1:17" s="8" customFormat="1" ht="13.5" customHeight="1" x14ac:dyDescent="0.3">
      <c r="A62" s="77" t="s">
        <v>111</v>
      </c>
      <c r="B62" s="78"/>
      <c r="C62" s="78"/>
      <c r="D62" s="78"/>
      <c r="E62" s="78"/>
      <c r="F62" s="78"/>
      <c r="G62" s="78"/>
      <c r="H62" s="152">
        <f>IF(B60="sélectionner",0,IF(B60="non",0,IF(AND(H70&gt;=0,H70&lt;=5),C63,IF(AND(H70&gt;=6,H70&lt;=7),D63,IF(AND(H70&gt;=8,H70&lt;=9),E63,IF(AND(H70&gt;=10,H70&lt;=11),F63,IF(AND(H70&gt;=12,H70&lt;=13),G63,H63)))))))</f>
        <v>0</v>
      </c>
      <c r="J62" s="145"/>
    </row>
    <row r="63" spans="1:17" s="6" customFormat="1" ht="18" customHeight="1" x14ac:dyDescent="0.5">
      <c r="A63" s="309" t="s">
        <v>75</v>
      </c>
      <c r="B63" s="310"/>
      <c r="C63" s="195">
        <v>0</v>
      </c>
      <c r="D63" s="195">
        <v>0.2</v>
      </c>
      <c r="E63" s="195">
        <v>0.4</v>
      </c>
      <c r="F63" s="195">
        <v>0.6</v>
      </c>
      <c r="G63" s="195">
        <v>0.8</v>
      </c>
      <c r="H63" s="196">
        <v>1</v>
      </c>
      <c r="I63" s="9"/>
      <c r="J63" s="148"/>
    </row>
    <row r="64" spans="1:17" s="9" customFormat="1" ht="26.55" customHeight="1" x14ac:dyDescent="0.5">
      <c r="A64" s="311" t="s">
        <v>112</v>
      </c>
      <c r="B64" s="248" t="s">
        <v>145</v>
      </c>
      <c r="C64" s="242" t="s">
        <v>24</v>
      </c>
      <c r="D64" s="242" t="s">
        <v>23</v>
      </c>
      <c r="E64" s="242" t="s">
        <v>22</v>
      </c>
      <c r="F64" s="242" t="s">
        <v>21</v>
      </c>
      <c r="G64" s="242" t="s">
        <v>20</v>
      </c>
      <c r="H64" s="244" t="s">
        <v>19</v>
      </c>
      <c r="J64" s="159"/>
      <c r="K64" s="252"/>
      <c r="L64" s="252"/>
      <c r="M64" s="252"/>
      <c r="N64" s="9">
        <v>1</v>
      </c>
      <c r="O64" s="9">
        <v>2</v>
      </c>
      <c r="P64" s="9">
        <v>3</v>
      </c>
      <c r="Q64" s="9">
        <v>4</v>
      </c>
    </row>
    <row r="65" spans="1:19" s="9" customFormat="1" ht="14.25" customHeight="1" x14ac:dyDescent="0.5">
      <c r="A65" s="312"/>
      <c r="B65" s="249"/>
      <c r="C65" s="243"/>
      <c r="D65" s="243"/>
      <c r="E65" s="243"/>
      <c r="F65" s="243"/>
      <c r="G65" s="243"/>
      <c r="H65" s="245"/>
      <c r="J65" s="148"/>
      <c r="N65" s="25"/>
      <c r="O65" s="25"/>
      <c r="P65" s="25"/>
      <c r="Q65" s="25"/>
    </row>
    <row r="66" spans="1:19" s="9" customFormat="1" ht="20.25" customHeight="1" x14ac:dyDescent="0.5">
      <c r="A66" s="160">
        <v>1</v>
      </c>
      <c r="B66" s="250" t="s">
        <v>113</v>
      </c>
      <c r="C66" s="250"/>
      <c r="D66" s="246"/>
      <c r="E66" s="246"/>
      <c r="F66" s="246"/>
      <c r="G66" s="246"/>
      <c r="H66" s="86">
        <f>IF(D66=$N$66,2,IF(D66=$N$67,1,IF(D66=N68,0,0)))</f>
        <v>0</v>
      </c>
      <c r="J66" s="219"/>
      <c r="L66" s="33" t="s">
        <v>156</v>
      </c>
      <c r="M66" s="33" t="s">
        <v>156</v>
      </c>
      <c r="N66" s="33" t="s">
        <v>160</v>
      </c>
      <c r="O66" s="33" t="s">
        <v>162</v>
      </c>
      <c r="P66" s="33" t="s">
        <v>165</v>
      </c>
      <c r="Q66" s="33" t="s">
        <v>169</v>
      </c>
      <c r="R66" s="24"/>
      <c r="S66" s="24"/>
    </row>
    <row r="67" spans="1:19" s="9" customFormat="1" ht="42" customHeight="1" x14ac:dyDescent="0.5">
      <c r="A67" s="161">
        <v>2</v>
      </c>
      <c r="B67" s="250" t="s">
        <v>114</v>
      </c>
      <c r="C67" s="250"/>
      <c r="D67" s="246"/>
      <c r="E67" s="246"/>
      <c r="F67" s="246"/>
      <c r="G67" s="246"/>
      <c r="H67" s="88">
        <f>IF(D67=$O$66,3,IF(D67=$O$67,2,IF(D67=$O$68,1,0)))</f>
        <v>0</v>
      </c>
      <c r="J67" s="219"/>
      <c r="L67" s="33" t="s">
        <v>157</v>
      </c>
      <c r="M67" s="33" t="s">
        <v>158</v>
      </c>
      <c r="N67" s="33" t="s">
        <v>161</v>
      </c>
      <c r="O67" s="33" t="s">
        <v>163</v>
      </c>
      <c r="P67" s="33" t="s">
        <v>166</v>
      </c>
      <c r="Q67" s="33" t="s">
        <v>170</v>
      </c>
      <c r="R67" s="24"/>
      <c r="S67" s="24"/>
    </row>
    <row r="68" spans="1:19" s="9" customFormat="1" ht="60" customHeight="1" x14ac:dyDescent="0.5">
      <c r="A68" s="110">
        <v>3</v>
      </c>
      <c r="B68" s="250" t="s">
        <v>195</v>
      </c>
      <c r="C68" s="250"/>
      <c r="D68" s="246"/>
      <c r="E68" s="246"/>
      <c r="F68" s="246"/>
      <c r="G68" s="246"/>
      <c r="H68" s="86">
        <f>IF(D68=$P$66,5,IF(D68=$P$67,4,IF(D68=$P$68,3,IF(D68=$P$69,2,IF(D68=$P$70,1,0)))))</f>
        <v>0</v>
      </c>
      <c r="J68" s="219"/>
      <c r="M68" s="33" t="s">
        <v>157</v>
      </c>
      <c r="N68" s="33" t="s">
        <v>154</v>
      </c>
      <c r="O68" s="33" t="s">
        <v>164</v>
      </c>
      <c r="P68" s="33" t="s">
        <v>167</v>
      </c>
      <c r="Q68" s="33" t="s">
        <v>171</v>
      </c>
      <c r="R68" s="24"/>
      <c r="S68" s="24"/>
    </row>
    <row r="69" spans="1:19" s="9" customFormat="1" ht="42" customHeight="1" x14ac:dyDescent="0.5">
      <c r="A69" s="84">
        <v>4</v>
      </c>
      <c r="B69" s="251" t="s">
        <v>115</v>
      </c>
      <c r="C69" s="251"/>
      <c r="D69" s="247"/>
      <c r="E69" s="247"/>
      <c r="F69" s="247"/>
      <c r="G69" s="247"/>
      <c r="H69" s="86">
        <f>IF(D69=$Q$66,5,IF(D69=$Q$67,4,IF(D69=$Q$68,3,IF(D69=$Q$69,2,IF(D69=$Q$70,1,0)))))</f>
        <v>0</v>
      </c>
      <c r="J69" s="219"/>
      <c r="M69" s="24"/>
      <c r="N69" s="24"/>
      <c r="O69" s="33" t="s">
        <v>153</v>
      </c>
      <c r="P69" s="33" t="s">
        <v>168</v>
      </c>
      <c r="Q69" s="33" t="s">
        <v>172</v>
      </c>
      <c r="R69" s="24"/>
      <c r="S69" s="24"/>
    </row>
    <row r="70" spans="1:19" s="9" customFormat="1" ht="14.25" customHeight="1" thickBot="1" x14ac:dyDescent="0.55000000000000004">
      <c r="A70" s="105"/>
      <c r="B70" s="90" t="s">
        <v>12</v>
      </c>
      <c r="C70" s="91"/>
      <c r="D70" s="91"/>
      <c r="E70" s="91"/>
      <c r="F70" s="91"/>
      <c r="G70" s="91"/>
      <c r="H70" s="92">
        <f>SUM(H66:H69)</f>
        <v>0</v>
      </c>
      <c r="J70" s="217"/>
      <c r="L70" s="24"/>
      <c r="M70" s="24"/>
      <c r="N70" s="24"/>
      <c r="O70" s="26"/>
      <c r="P70" s="37" t="s">
        <v>153</v>
      </c>
      <c r="Q70" s="37" t="s">
        <v>153</v>
      </c>
      <c r="R70" s="24"/>
      <c r="S70" s="24"/>
    </row>
    <row r="71" spans="1:19" s="24" customFormat="1" ht="12" customHeight="1" thickBot="1" x14ac:dyDescent="0.55000000000000004">
      <c r="A71" s="106"/>
      <c r="B71" s="162"/>
      <c r="C71" s="163"/>
      <c r="D71" s="163"/>
      <c r="E71" s="163"/>
      <c r="F71" s="163"/>
      <c r="G71" s="163"/>
      <c r="H71" s="164"/>
      <c r="I71" s="26"/>
      <c r="J71" s="165"/>
      <c r="K71" s="26"/>
      <c r="L71" s="11"/>
      <c r="M71" s="26"/>
      <c r="N71" s="26"/>
      <c r="O71" s="26"/>
      <c r="P71" s="26"/>
      <c r="Q71" s="26"/>
      <c r="R71" s="26"/>
    </row>
    <row r="72" spans="1:19" s="9" customFormat="1" ht="12.5" customHeight="1" x14ac:dyDescent="0.5">
      <c r="A72" s="77" t="s">
        <v>94</v>
      </c>
      <c r="B72" s="78"/>
      <c r="C72" s="78"/>
      <c r="D72" s="78"/>
      <c r="E72" s="78"/>
      <c r="F72" s="78"/>
      <c r="G72" s="78"/>
      <c r="H72" s="152">
        <f>IF(B61="sélectionner",0,IF(B61="non",0,IF(H62&gt;0,0,IF(AND(H80&gt;=0,H80&lt;=4),C73,IF(AND(H80&gt;=5,H80&lt;=7),D73,IF(AND(H80&gt;=8,H80&lt;=10),E73,IF(AND(H80&gt;=11,H80&lt;=13),F73,IF(AND(H80&gt;=14,H80&lt;=16),G73,H73))))))))</f>
        <v>0</v>
      </c>
      <c r="I72" s="11"/>
      <c r="J72" s="315" t="s">
        <v>82</v>
      </c>
      <c r="K72" s="11"/>
      <c r="L72" s="11"/>
      <c r="M72" s="26"/>
      <c r="N72" s="26"/>
      <c r="O72" s="26"/>
      <c r="P72" s="26"/>
      <c r="Q72" s="26"/>
      <c r="R72" s="26"/>
      <c r="S72" s="24"/>
    </row>
    <row r="73" spans="1:19" s="9" customFormat="1" ht="22.25" customHeight="1" x14ac:dyDescent="0.5">
      <c r="A73" s="309" t="s">
        <v>75</v>
      </c>
      <c r="B73" s="310"/>
      <c r="C73" s="195">
        <v>0</v>
      </c>
      <c r="D73" s="195">
        <v>0.2</v>
      </c>
      <c r="E73" s="195">
        <v>0.4</v>
      </c>
      <c r="F73" s="195">
        <v>0.6</v>
      </c>
      <c r="G73" s="195">
        <v>0.8</v>
      </c>
      <c r="H73" s="196">
        <v>1</v>
      </c>
      <c r="J73" s="315"/>
      <c r="L73" s="4"/>
      <c r="M73" s="4"/>
      <c r="N73" s="25">
        <v>1</v>
      </c>
      <c r="O73" s="25">
        <v>2</v>
      </c>
      <c r="P73" s="25">
        <v>3</v>
      </c>
      <c r="Q73" s="25">
        <v>4</v>
      </c>
      <c r="R73" s="4"/>
      <c r="S73" s="4"/>
    </row>
    <row r="74" spans="1:19" ht="26.25" customHeight="1" x14ac:dyDescent="0.5">
      <c r="A74" s="311" t="s">
        <v>112</v>
      </c>
      <c r="B74" s="248" t="s">
        <v>145</v>
      </c>
      <c r="C74" s="238" t="s">
        <v>49</v>
      </c>
      <c r="D74" s="238" t="s">
        <v>48</v>
      </c>
      <c r="E74" s="238" t="s">
        <v>47</v>
      </c>
      <c r="F74" s="238" t="s">
        <v>46</v>
      </c>
      <c r="G74" s="238" t="s">
        <v>31</v>
      </c>
      <c r="H74" s="240" t="s">
        <v>45</v>
      </c>
      <c r="I74" s="8"/>
      <c r="J74" s="159"/>
    </row>
    <row r="75" spans="1:19" ht="14.25" customHeight="1" x14ac:dyDescent="0.5">
      <c r="A75" s="312"/>
      <c r="B75" s="249"/>
      <c r="C75" s="239"/>
      <c r="D75" s="239"/>
      <c r="E75" s="239"/>
      <c r="F75" s="239"/>
      <c r="G75" s="239" t="s">
        <v>116</v>
      </c>
      <c r="H75" s="241"/>
      <c r="I75" s="8"/>
      <c r="J75" s="159"/>
      <c r="K75" s="9"/>
      <c r="N75" s="33" t="s">
        <v>173</v>
      </c>
      <c r="O75" s="33" t="s">
        <v>177</v>
      </c>
      <c r="P75" s="33" t="s">
        <v>190</v>
      </c>
      <c r="Q75" s="33" t="s">
        <v>186</v>
      </c>
      <c r="R75" s="9"/>
      <c r="S75" s="9"/>
    </row>
    <row r="76" spans="1:19" s="9" customFormat="1" ht="28.8" customHeight="1" x14ac:dyDescent="0.5">
      <c r="A76" s="84">
        <v>1</v>
      </c>
      <c r="B76" s="274" t="s">
        <v>117</v>
      </c>
      <c r="C76" s="274"/>
      <c r="D76" s="246"/>
      <c r="E76" s="246"/>
      <c r="F76" s="246"/>
      <c r="G76" s="246"/>
      <c r="H76" s="86">
        <f>IF(D76=$N$75,5,IF(D76=$N$76,4,IF(D76=$N$77,3,IF(D76=$N$78,2,IF(D76=$N$79,1,0)))))</f>
        <v>0</v>
      </c>
      <c r="J76" s="218"/>
      <c r="N76" s="33" t="s">
        <v>174</v>
      </c>
      <c r="O76" s="33" t="s">
        <v>178</v>
      </c>
      <c r="P76" s="33" t="s">
        <v>191</v>
      </c>
      <c r="Q76" s="33" t="s">
        <v>187</v>
      </c>
    </row>
    <row r="77" spans="1:19" s="9" customFormat="1" ht="28.8" customHeight="1" x14ac:dyDescent="0.5">
      <c r="A77" s="84">
        <v>2</v>
      </c>
      <c r="B77" s="274" t="s">
        <v>118</v>
      </c>
      <c r="C77" s="274"/>
      <c r="D77" s="246"/>
      <c r="E77" s="246"/>
      <c r="F77" s="246"/>
      <c r="G77" s="246"/>
      <c r="H77" s="86">
        <f>IF(D77=$O$75,5,IF(D77=$O$76,4,IF(D77=$O$77,3,IF(D77=$O$78,2,IF(D77=$O$79,1,0)))))</f>
        <v>0</v>
      </c>
      <c r="J77" s="219"/>
      <c r="N77" s="33" t="s">
        <v>175</v>
      </c>
      <c r="O77" s="33" t="s">
        <v>179</v>
      </c>
      <c r="P77" s="33" t="s">
        <v>192</v>
      </c>
      <c r="Q77" s="33" t="s">
        <v>188</v>
      </c>
    </row>
    <row r="78" spans="1:19" s="9" customFormat="1" ht="28.8" customHeight="1" x14ac:dyDescent="0.5">
      <c r="A78" s="84">
        <v>3</v>
      </c>
      <c r="B78" s="274" t="s">
        <v>148</v>
      </c>
      <c r="C78" s="274"/>
      <c r="D78" s="246"/>
      <c r="E78" s="246"/>
      <c r="F78" s="246"/>
      <c r="G78" s="246"/>
      <c r="H78" s="86">
        <f>IF(D78=$P$75,5,IF(D78=$P$76,4,IF(D78=$P$77,3,IF(D78=$P$78,2,IF(D78=$P$79,1,0)))))</f>
        <v>0</v>
      </c>
      <c r="J78" s="219"/>
      <c r="N78" s="33" t="s">
        <v>176</v>
      </c>
      <c r="O78" s="33" t="s">
        <v>180</v>
      </c>
      <c r="P78" s="33" t="s">
        <v>193</v>
      </c>
      <c r="Q78" s="33" t="s">
        <v>189</v>
      </c>
    </row>
    <row r="79" spans="1:19" s="9" customFormat="1" ht="28.8" customHeight="1" x14ac:dyDescent="0.5">
      <c r="A79" s="84">
        <v>4</v>
      </c>
      <c r="B79" s="274" t="s">
        <v>119</v>
      </c>
      <c r="C79" s="274"/>
      <c r="D79" s="247"/>
      <c r="E79" s="247"/>
      <c r="F79" s="247"/>
      <c r="G79" s="247"/>
      <c r="H79" s="86">
        <f>IF(D79=$Q$75,5,IF(D79=$Q$76,4,IF(D79=$Q$77,3,IF(D79=$Q$78,2,IF(D79=$Q79,1,0)))))</f>
        <v>0</v>
      </c>
      <c r="J79" s="219"/>
      <c r="N79" s="33" t="s">
        <v>155</v>
      </c>
      <c r="O79" s="33" t="s">
        <v>154</v>
      </c>
      <c r="P79" s="33" t="s">
        <v>194</v>
      </c>
      <c r="Q79" s="33" t="s">
        <v>154</v>
      </c>
    </row>
    <row r="80" spans="1:19" s="9" customFormat="1" ht="14.25" customHeight="1" thickBot="1" x14ac:dyDescent="0.4">
      <c r="A80" s="105"/>
      <c r="B80" s="90" t="s">
        <v>12</v>
      </c>
      <c r="C80" s="91"/>
      <c r="D80" s="91"/>
      <c r="E80" s="91"/>
      <c r="F80" s="91"/>
      <c r="G80" s="91"/>
      <c r="H80" s="92">
        <f>SUM(H76:H79)</f>
        <v>0</v>
      </c>
      <c r="J80" s="148"/>
      <c r="L80" s="3"/>
      <c r="M80" s="3"/>
      <c r="O80" s="3"/>
      <c r="P80" s="3"/>
      <c r="Q80" s="3"/>
      <c r="R80" s="3"/>
      <c r="S80" s="3"/>
    </row>
    <row r="81" spans="1:19" s="3" customFormat="1" ht="6" customHeight="1" x14ac:dyDescent="0.35">
      <c r="A81" s="44"/>
      <c r="B81" s="45"/>
      <c r="C81" s="46"/>
      <c r="D81" s="46"/>
      <c r="E81" s="46"/>
      <c r="F81" s="46"/>
      <c r="G81" s="46"/>
      <c r="H81" s="46"/>
      <c r="I81" s="8"/>
      <c r="J81" s="48"/>
      <c r="L81" s="2"/>
      <c r="M81" s="2"/>
      <c r="O81" s="2"/>
      <c r="P81" s="2"/>
      <c r="Q81" s="2"/>
      <c r="R81" s="2"/>
      <c r="S81" s="2"/>
    </row>
    <row r="82" spans="1:19" s="2" customFormat="1" ht="12" customHeight="1" x14ac:dyDescent="0.35">
      <c r="A82" s="112"/>
      <c r="B82" s="112"/>
      <c r="C82" s="112"/>
      <c r="D82" s="112"/>
      <c r="E82" s="112"/>
      <c r="F82" s="112"/>
      <c r="G82" s="112"/>
      <c r="H82" s="113"/>
      <c r="I82" s="113"/>
      <c r="J82" s="113"/>
    </row>
    <row r="83" spans="1:19" s="2" customFormat="1" ht="6" customHeight="1" x14ac:dyDescent="0.35">
      <c r="A83" s="114"/>
      <c r="B83" s="115"/>
      <c r="C83" s="116"/>
      <c r="D83" s="117"/>
      <c r="E83" s="117"/>
      <c r="F83" s="117"/>
      <c r="G83" s="117"/>
      <c r="H83" s="118"/>
      <c r="I83" s="118"/>
      <c r="J83" s="118"/>
    </row>
    <row r="84" spans="1:19" s="8" customFormat="1" ht="24" customHeight="1" x14ac:dyDescent="0.5">
      <c r="A84" s="295" t="s">
        <v>120</v>
      </c>
      <c r="B84" s="295"/>
      <c r="C84" s="296"/>
      <c r="D84" s="296"/>
      <c r="E84" s="296"/>
      <c r="F84" s="296"/>
      <c r="G84" s="296"/>
      <c r="H84" s="296"/>
      <c r="I84" s="296"/>
      <c r="J84" s="296"/>
      <c r="L84" s="4"/>
      <c r="M84" s="4"/>
      <c r="O84" s="4"/>
      <c r="P84" s="4"/>
      <c r="Q84" s="4"/>
      <c r="R84" s="4"/>
      <c r="S84" s="4"/>
    </row>
    <row r="85" spans="1:19" ht="6" customHeight="1" x14ac:dyDescent="0.5">
      <c r="A85" s="119"/>
      <c r="B85" s="120"/>
      <c r="C85" s="121"/>
      <c r="D85" s="121"/>
      <c r="E85" s="121"/>
      <c r="F85" s="170"/>
      <c r="G85" s="170"/>
      <c r="H85" s="171"/>
      <c r="I85" s="171"/>
      <c r="J85" s="169"/>
    </row>
    <row r="86" spans="1:19" ht="24" customHeight="1" x14ac:dyDescent="0.5">
      <c r="A86" s="125" t="s">
        <v>121</v>
      </c>
      <c r="B86" s="125"/>
      <c r="C86" s="297"/>
      <c r="D86" s="298"/>
      <c r="E86" s="298"/>
      <c r="F86" s="298"/>
      <c r="G86" s="298"/>
      <c r="H86" s="298"/>
      <c r="I86" s="298"/>
      <c r="J86" s="298"/>
    </row>
    <row r="87" spans="1:19" ht="6" customHeight="1" x14ac:dyDescent="0.5">
      <c r="A87" s="119"/>
      <c r="B87" s="120"/>
      <c r="C87" s="121"/>
      <c r="D87" s="121"/>
      <c r="E87" s="121"/>
      <c r="F87" s="170"/>
      <c r="G87" s="170"/>
      <c r="H87" s="171"/>
      <c r="I87" s="171"/>
      <c r="J87" s="169"/>
    </row>
    <row r="88" spans="1:19" ht="24" customHeight="1" x14ac:dyDescent="0.5">
      <c r="A88" s="125" t="s">
        <v>122</v>
      </c>
      <c r="B88" s="125"/>
      <c r="C88" s="298"/>
      <c r="D88" s="298"/>
      <c r="E88" s="298"/>
      <c r="F88" s="298"/>
      <c r="G88" s="298"/>
      <c r="H88" s="298"/>
      <c r="I88" s="298"/>
      <c r="J88" s="298"/>
    </row>
    <row r="89" spans="1:19" ht="6" customHeight="1" x14ac:dyDescent="0.5">
      <c r="A89" s="126"/>
      <c r="B89" s="127"/>
      <c r="C89" s="128"/>
      <c r="D89" s="129"/>
      <c r="E89" s="129"/>
      <c r="F89" s="129"/>
      <c r="G89" s="129"/>
      <c r="H89" s="172"/>
      <c r="I89" s="172"/>
      <c r="J89" s="173"/>
    </row>
    <row r="90" spans="1:19" x14ac:dyDescent="0.5">
      <c r="A90" s="34"/>
      <c r="B90" s="34"/>
      <c r="C90" s="34"/>
      <c r="D90" s="34"/>
      <c r="E90" s="34"/>
      <c r="F90" s="34"/>
      <c r="G90" s="34"/>
      <c r="H90" s="8"/>
      <c r="I90" s="8"/>
      <c r="J90" s="48"/>
    </row>
    <row r="91" spans="1:19" x14ac:dyDescent="0.5">
      <c r="A91" s="8"/>
      <c r="B91" s="8"/>
      <c r="C91" s="8"/>
      <c r="D91" s="8"/>
      <c r="E91" s="8"/>
      <c r="F91" s="8"/>
      <c r="G91" s="8"/>
      <c r="H91" s="8"/>
      <c r="I91" s="8"/>
      <c r="J91" s="48"/>
    </row>
  </sheetData>
  <sheetProtection algorithmName="SHA-512" hashValue="pR4Oyt04PBgijMLbNHMNWtbx8+/XqvqeEucwj+6CWTUUJPLCc2HS82teLN0uJQJwD6WXFVElgzQQQi2NZn9RYg==" saltValue="7hRA/2+4+fMa2EmmCdl3mQ==" spinCount="100000" sheet="1" objects="1" formatCells="0" formatRows="0" selectLockedCells="1"/>
  <mergeCells count="92">
    <mergeCell ref="J12:J13"/>
    <mergeCell ref="J72:J73"/>
    <mergeCell ref="C32:C33"/>
    <mergeCell ref="D32:D33"/>
    <mergeCell ref="E32:E33"/>
    <mergeCell ref="E30:E31"/>
    <mergeCell ref="C30:C31"/>
    <mergeCell ref="J47:J48"/>
    <mergeCell ref="J53:J54"/>
    <mergeCell ref="J59:J60"/>
    <mergeCell ref="B43:F43"/>
    <mergeCell ref="C59:H59"/>
    <mergeCell ref="A63:B63"/>
    <mergeCell ref="A64:A65"/>
    <mergeCell ref="B64:B65"/>
    <mergeCell ref="A73:B73"/>
    <mergeCell ref="A84:B84"/>
    <mergeCell ref="C84:J84"/>
    <mergeCell ref="C86:J86"/>
    <mergeCell ref="C88:J88"/>
    <mergeCell ref="A47:B47"/>
    <mergeCell ref="C47:H47"/>
    <mergeCell ref="A49:B49"/>
    <mergeCell ref="A53:B53"/>
    <mergeCell ref="C53:H53"/>
    <mergeCell ref="A50:B51"/>
    <mergeCell ref="C50:C51"/>
    <mergeCell ref="A55:B55"/>
    <mergeCell ref="A59:B59"/>
    <mergeCell ref="A56:B57"/>
    <mergeCell ref="A74:A75"/>
    <mergeCell ref="A30:A31"/>
    <mergeCell ref="J34:J35"/>
    <mergeCell ref="B40:F40"/>
    <mergeCell ref="A34:A36"/>
    <mergeCell ref="B34:B36"/>
    <mergeCell ref="B32:B33"/>
    <mergeCell ref="A38:B38"/>
    <mergeCell ref="A32:A33"/>
    <mergeCell ref="B6:J6"/>
    <mergeCell ref="B79:C79"/>
    <mergeCell ref="D76:G76"/>
    <mergeCell ref="D78:G78"/>
    <mergeCell ref="D77:G77"/>
    <mergeCell ref="D79:G79"/>
    <mergeCell ref="B76:C76"/>
    <mergeCell ref="B77:C77"/>
    <mergeCell ref="B78:C78"/>
    <mergeCell ref="B13:B17"/>
    <mergeCell ref="C13:F13"/>
    <mergeCell ref="G13:H13"/>
    <mergeCell ref="C14:F14"/>
    <mergeCell ref="G14:H14"/>
    <mergeCell ref="C15:F15"/>
    <mergeCell ref="G15:H15"/>
    <mergeCell ref="K50:M50"/>
    <mergeCell ref="K32:M32"/>
    <mergeCell ref="K64:M64"/>
    <mergeCell ref="K55:N55"/>
    <mergeCell ref="C16:F16"/>
    <mergeCell ref="G16:H16"/>
    <mergeCell ref="C17:F17"/>
    <mergeCell ref="G17:H17"/>
    <mergeCell ref="B44:F44"/>
    <mergeCell ref="B30:B31"/>
    <mergeCell ref="A25:B25"/>
    <mergeCell ref="C25:H25"/>
    <mergeCell ref="A29:B29"/>
    <mergeCell ref="H34:H35"/>
    <mergeCell ref="B41:F41"/>
    <mergeCell ref="B42:F42"/>
    <mergeCell ref="B74:B75"/>
    <mergeCell ref="B66:C66"/>
    <mergeCell ref="B67:C67"/>
    <mergeCell ref="B68:C68"/>
    <mergeCell ref="B69:C69"/>
    <mergeCell ref="G74:G75"/>
    <mergeCell ref="H74:H75"/>
    <mergeCell ref="C64:C65"/>
    <mergeCell ref="D64:D65"/>
    <mergeCell ref="E64:E65"/>
    <mergeCell ref="F64:F65"/>
    <mergeCell ref="G64:G65"/>
    <mergeCell ref="H64:H65"/>
    <mergeCell ref="D66:G66"/>
    <mergeCell ref="D67:G67"/>
    <mergeCell ref="D68:G68"/>
    <mergeCell ref="D69:G69"/>
    <mergeCell ref="C74:C75"/>
    <mergeCell ref="D74:D75"/>
    <mergeCell ref="E74:E75"/>
    <mergeCell ref="F74:F75"/>
  </mergeCells>
  <phoneticPr fontId="5" type="noConversion"/>
  <conditionalFormatting sqref="F33:H33">
    <cfRule type="containsText" dxfId="37" priority="94" operator="containsText" text="x">
      <formula>NOT(ISERROR(SEARCH("x",F33)))</formula>
    </cfRule>
  </conditionalFormatting>
  <conditionalFormatting sqref="C57">
    <cfRule type="containsText" dxfId="36" priority="91" operator="containsText" text="x">
      <formula>NOT(ISERROR(SEARCH("x",C57)))</formula>
    </cfRule>
  </conditionalFormatting>
  <conditionalFormatting sqref="D57:H57">
    <cfRule type="containsText" dxfId="35" priority="90" operator="containsText" text="x">
      <formula>NOT(ISERROR(SEARCH("x",D57)))</formula>
    </cfRule>
  </conditionalFormatting>
  <conditionalFormatting sqref="D51:H51">
    <cfRule type="containsText" dxfId="34" priority="84" operator="containsText" text="x">
      <formula>NOT(ISERROR(SEARCH("x",D51)))</formula>
    </cfRule>
  </conditionalFormatting>
  <conditionalFormatting sqref="C36">
    <cfRule type="containsText" dxfId="33" priority="35" operator="containsText" text="x">
      <formula>NOT(ISERROR(SEARCH("x",C36)))</formula>
    </cfRule>
  </conditionalFormatting>
  <conditionalFormatting sqref="D36:H36">
    <cfRule type="containsText" dxfId="32" priority="34" operator="containsText" text="x">
      <formula>NOT(ISERROR(SEARCH("x",D36)))</formula>
    </cfRule>
  </conditionalFormatting>
  <conditionalFormatting sqref="D31 F31:H31">
    <cfRule type="containsText" dxfId="31" priority="32" operator="containsText" text="x">
      <formula>NOT(ISERROR(SEARCH("x",D31)))</formula>
    </cfRule>
  </conditionalFormatting>
  <conditionalFormatting sqref="J20">
    <cfRule type="cellIs" dxfId="30" priority="17" operator="between">
      <formula>5.6</formula>
      <formula>6.5</formula>
    </cfRule>
    <cfRule type="cellIs" dxfId="29" priority="18" operator="between">
      <formula>4.6</formula>
      <formula>5.5</formula>
    </cfRule>
    <cfRule type="cellIs" dxfId="28" priority="19" operator="between">
      <formula>3.6</formula>
      <formula>4.5</formula>
    </cfRule>
    <cfRule type="cellIs" dxfId="27" priority="20" operator="between">
      <formula>2.6</formula>
      <formula>3.5</formula>
    </cfRule>
    <cfRule type="cellIs" dxfId="26" priority="21" operator="between">
      <formula>1.6</formula>
      <formula>2.5</formula>
    </cfRule>
    <cfRule type="cellIs" dxfId="25" priority="22" operator="between">
      <formula>0</formula>
      <formula>1.5</formula>
    </cfRule>
    <cfRule type="cellIs" dxfId="24" priority="24" operator="equal">
      <formula>0</formula>
    </cfRule>
  </conditionalFormatting>
  <dataValidations count="20">
    <dataValidation type="list" allowBlank="1" showInputMessage="1" showErrorMessage="1" sqref="G71" xr:uid="{6951A8F5-614C-431C-AE18-493DC6093BFD}">
      <formula1>$L$40:$L$41</formula1>
    </dataValidation>
    <dataValidation type="list" allowBlank="1" showInputMessage="1" showErrorMessage="1" sqref="D68:G68" xr:uid="{26B61725-3107-4B39-B663-C3A594D94A2E}">
      <formula1>$P$65:$P$70</formula1>
    </dataValidation>
    <dataValidation type="list" allowBlank="1" showInputMessage="1" showErrorMessage="1" sqref="D69:G69" xr:uid="{3F32B9A6-5B25-4BAB-B3AD-1FE786C9174F}">
      <formula1>$Q$65:$Q$70</formula1>
    </dataValidation>
    <dataValidation type="list" allowBlank="1" showInputMessage="1" showErrorMessage="1" sqref="D76:G76" xr:uid="{B9654BD0-A8B1-4B1C-A3C3-1BF07A633AA6}">
      <formula1>$N$74:$N$79</formula1>
    </dataValidation>
    <dataValidation type="list" allowBlank="1" showInputMessage="1" showErrorMessage="1" sqref="D77:G77" xr:uid="{ECD638F9-204F-4AC7-A5BE-D060DA6ACF35}">
      <formula1>$O$74:$O$79</formula1>
    </dataValidation>
    <dataValidation type="list" allowBlank="1" showInputMessage="1" showErrorMessage="1" sqref="D78:G78" xr:uid="{D3EE2E86-B604-4842-80E7-46E0237D89FA}">
      <formula1>$P$74:$P$79</formula1>
    </dataValidation>
    <dataValidation type="list" allowBlank="1" showInputMessage="1" showErrorMessage="1" sqref="D79:G79" xr:uid="{39101685-4F90-4D27-AA5E-B26A79C0922B}">
      <formula1>$Q$74:$Q$79</formula1>
    </dataValidation>
    <dataValidation type="custom" allowBlank="1" showInputMessage="1" showErrorMessage="1" errorTitle="Pas possible" error="Une sélection multiple n'est pas possible!" sqref="D51" xr:uid="{6E58E731-C747-4CA6-93B2-B7DA4A588EA7}">
      <formula1>COUNTA($D$51,E$51,$F$51,$G$51,$H$51)=1</formula1>
    </dataValidation>
    <dataValidation type="custom" allowBlank="1" showInputMessage="1" showErrorMessage="1" errorTitle="Pas possible" error="Une sélection multiple n'est pas possible!" sqref="E51" xr:uid="{71C62000-7402-4A6A-9426-221EC92167B7}">
      <formula1>COUNTA($D$51,E$51,$F$51,$G$51,$H$51)=1</formula1>
    </dataValidation>
    <dataValidation type="custom" allowBlank="1" showInputMessage="1" showErrorMessage="1" errorTitle="Pas possible" error="Une sélection multiple n'est pas possible!" sqref="F51" xr:uid="{500C6B4E-E563-44FB-A63E-A83EF792B710}">
      <formula1>COUNTA(D51:H51)=1</formula1>
    </dataValidation>
    <dataValidation type="custom" allowBlank="1" showInputMessage="1" showErrorMessage="1" errorTitle="Pas possible" error="Une sélection multiple n'est pas possible!" sqref="G51" xr:uid="{A6A17A50-716A-46DA-82EE-56C623724888}">
      <formula1>COUNTA($D$51,E$51,$F$51,$G$51,$H$51)=1</formula1>
    </dataValidation>
    <dataValidation type="custom" allowBlank="1" showInputMessage="1" showErrorMessage="1" errorTitle="Pas possible" error="Une sélection multiple n'est pas possible!" sqref="H51" xr:uid="{2978CB2B-D0F0-4837-A018-31B07AE9090D}">
      <formula1>COUNTA($D$51,E$51,$F$51,$G$51,$H$51)=1</formula1>
    </dataValidation>
    <dataValidation type="list" allowBlank="1" showInputMessage="1" showErrorMessage="1" sqref="G41:G42" xr:uid="{87D2D9DF-1575-410F-8AE2-AA4675B971D8}">
      <formula1>$M$39:$M$42</formula1>
    </dataValidation>
    <dataValidation type="list" allowBlank="1" showInputMessage="1" showErrorMessage="1" sqref="G40 G43:G44" xr:uid="{1B4BCC76-0024-40A7-A713-EC64DAB91771}">
      <formula1>$L$39:$L$41</formula1>
    </dataValidation>
    <dataValidation type="list" allowBlank="1" showInputMessage="1" showErrorMessage="1" sqref="D66:G66" xr:uid="{7A7EDCB0-66DB-4A3A-B50B-37A263E583E0}">
      <formula1>$N$65:$N$68</formula1>
    </dataValidation>
    <dataValidation type="list" allowBlank="1" showInputMessage="1" showErrorMessage="1" sqref="D67:G67" xr:uid="{ACBE9DED-ABCE-4390-88F6-00D54CBEAAEB}">
      <formula1>$O$65:$O$69</formula1>
    </dataValidation>
    <dataValidation type="list" allowBlank="1" showInputMessage="1" showErrorMessage="1" sqref="B61 B27" xr:uid="{28C4C060-A27D-48DA-9DE2-8960C9D2D76A}">
      <formula1>INDIRECT(B26)</formula1>
    </dataValidation>
    <dataValidation type="list" allowBlank="1" showInputMessage="1" showErrorMessage="1" sqref="B26 B60" xr:uid="{94EA2370-0C6B-4317-B278-A2CF7AC706AE}">
      <formula1>INDIRECT(B27)</formula1>
    </dataValidation>
    <dataValidation type="custom" allowBlank="1" showInputMessage="1" showErrorMessage="1" errorTitle="Pas possible" error="Une sélection multiple n'est pas possible!" sqref="D31 F31:H31 F33:H33 C36:H36" xr:uid="{CD6385D1-FF0C-4F16-A0AC-0AD48ED6CA56}">
      <formula1>COUNTA($D$31,$F$31:$H$31,$F$33:$H$33,$C$36:$H$36)=1</formula1>
    </dataValidation>
    <dataValidation type="custom" allowBlank="1" showInputMessage="1" showErrorMessage="1" errorTitle="Pas possible" error="Une sélection multiple n'est pas possible!" sqref="C57:H57" xr:uid="{F217015B-EE00-4CD2-B970-F6C533D18AAE}">
      <formula1>COUNTA($C$57:$H$57)=1</formula1>
    </dataValidation>
  </dataValidations>
  <pageMargins left="0.39370078740157483" right="0.39370078740157483" top="0.35433070866141736" bottom="3.937007874015748E-2" header="0.31496062992125984" footer="0.39370078740157483"/>
  <pageSetup paperSize="9" scale="98" fitToHeight="0" orientation="landscape" r:id="rId1"/>
  <headerFooter>
    <oddFooter xml:space="preserve">&amp;L&amp;"Arial,Standard"&amp;7&amp;F&amp;C&amp;"Arial,Standard"&amp;7Page &amp;P de &amp;N&amp;R&amp;"Arial,Standard"&amp;7Impression du &amp;D - &amp;T </oddFooter>
  </headerFooter>
  <rowBreaks count="3" manualBreakCount="3">
    <brk id="36" max="9" man="1"/>
    <brk id="52" max="16383" man="1"/>
    <brk id="71" max="16383" man="1"/>
  </rowBreaks>
  <ignoredErrors>
    <ignoredError sqref="F74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C097D-4D1C-453D-A528-C1A316A2548F}">
  <sheetPr>
    <pageSetUpPr fitToPage="1"/>
  </sheetPr>
  <dimension ref="A1:W91"/>
  <sheetViews>
    <sheetView showGridLines="0" zoomScale="90" zoomScaleNormal="90" zoomScaleSheetLayoutView="120" zoomScalePageLayoutView="90" workbookViewId="0">
      <selection activeCell="J30" sqref="J30"/>
    </sheetView>
  </sheetViews>
  <sheetFormatPr baseColWidth="10" defaultColWidth="10.8125" defaultRowHeight="15.75" x14ac:dyDescent="0.5"/>
  <cols>
    <col min="1" max="1" width="15.3125" style="4" customWidth="1"/>
    <col min="2" max="2" width="23" style="4" customWidth="1"/>
    <col min="3" max="8" width="11" style="4" customWidth="1"/>
    <col min="9" max="9" width="0.5" style="4" customWidth="1"/>
    <col min="10" max="10" width="22.5" style="4" customWidth="1"/>
    <col min="11" max="23" width="10.8125" style="4" hidden="1" customWidth="1"/>
    <col min="24" max="26" width="10.8125" style="4" customWidth="1"/>
    <col min="27" max="16384" width="10.8125" style="4"/>
  </cols>
  <sheetData>
    <row r="1" spans="1:11" s="1" customFormat="1" ht="15" customHeight="1" x14ac:dyDescent="0.4">
      <c r="A1" s="35" t="s">
        <v>66</v>
      </c>
      <c r="C1" s="31"/>
      <c r="D1" s="32"/>
      <c r="E1" s="32"/>
      <c r="F1" s="32"/>
      <c r="J1" s="322"/>
    </row>
    <row r="2" spans="1:11" s="13" customFormat="1" ht="15" customHeight="1" x14ac:dyDescent="0.4">
      <c r="A2" s="36" t="s">
        <v>67</v>
      </c>
      <c r="C2" s="28"/>
      <c r="D2" s="29"/>
      <c r="E2" s="29"/>
      <c r="F2" s="29"/>
      <c r="J2" s="322"/>
      <c r="K2" s="184"/>
    </row>
    <row r="3" spans="1:11" s="13" customFormat="1" ht="11.25" customHeight="1" x14ac:dyDescent="0.35">
      <c r="A3" s="189" t="s">
        <v>202</v>
      </c>
      <c r="B3" s="14"/>
      <c r="C3" s="28"/>
      <c r="D3" s="30"/>
      <c r="E3" s="30"/>
      <c r="F3" s="30"/>
      <c r="G3" s="15"/>
      <c r="H3" s="16"/>
      <c r="I3" s="16"/>
      <c r="J3" s="322"/>
      <c r="K3" s="183"/>
    </row>
    <row r="4" spans="1:11" s="16" customFormat="1" ht="4.5" customHeight="1" x14ac:dyDescent="0.35">
      <c r="A4" s="38"/>
      <c r="B4" s="39"/>
      <c r="C4" s="40"/>
      <c r="D4" s="41"/>
      <c r="E4" s="41"/>
      <c r="F4" s="41"/>
      <c r="G4" s="41"/>
      <c r="H4" s="42"/>
      <c r="I4" s="42"/>
      <c r="J4" s="323"/>
    </row>
    <row r="5" spans="1:11" s="3" customFormat="1" ht="3.75" customHeight="1" x14ac:dyDescent="0.35">
      <c r="A5" s="44"/>
      <c r="B5" s="45"/>
      <c r="C5" s="46"/>
      <c r="D5" s="46"/>
      <c r="E5" s="46"/>
      <c r="F5" s="46"/>
      <c r="G5" s="46"/>
      <c r="H5" s="46"/>
      <c r="I5" s="8"/>
      <c r="J5" s="8"/>
    </row>
    <row r="6" spans="1:11" s="2" customFormat="1" ht="11.65" x14ac:dyDescent="0.35">
      <c r="A6" s="47" t="s">
        <v>68</v>
      </c>
      <c r="B6" s="273"/>
      <c r="C6" s="273"/>
      <c r="D6" s="273"/>
      <c r="E6" s="273"/>
      <c r="F6" s="273"/>
      <c r="G6" s="273"/>
      <c r="H6" s="273"/>
      <c r="I6" s="273"/>
      <c r="J6" s="273"/>
    </row>
    <row r="7" spans="1:11" s="8" customFormat="1" ht="3.75" customHeight="1" x14ac:dyDescent="0.3">
      <c r="A7" s="38"/>
      <c r="B7" s="39"/>
      <c r="C7" s="40"/>
      <c r="D7" s="41"/>
      <c r="E7" s="41"/>
      <c r="F7" s="41"/>
      <c r="G7" s="41"/>
      <c r="H7" s="42"/>
      <c r="I7" s="42"/>
      <c r="J7" s="43"/>
    </row>
    <row r="8" spans="1:11" s="3" customFormat="1" ht="6" customHeight="1" x14ac:dyDescent="0.35">
      <c r="A8" s="44"/>
      <c r="B8" s="45"/>
      <c r="C8" s="46"/>
      <c r="D8" s="46"/>
      <c r="E8" s="46"/>
      <c r="F8" s="46"/>
      <c r="G8" s="46"/>
      <c r="H8" s="46"/>
      <c r="I8" s="8"/>
      <c r="J8" s="8"/>
    </row>
    <row r="9" spans="1:11" s="2" customFormat="1" ht="11.65" x14ac:dyDescent="0.35">
      <c r="A9" s="47" t="s">
        <v>69</v>
      </c>
      <c r="B9" s="45" t="s">
        <v>70</v>
      </c>
      <c r="C9" s="8"/>
      <c r="D9" s="8"/>
      <c r="E9" s="8"/>
      <c r="F9" s="8"/>
      <c r="G9" s="8"/>
      <c r="H9" s="8"/>
      <c r="I9" s="8"/>
      <c r="J9" s="48"/>
    </row>
    <row r="10" spans="1:11" s="8" customFormat="1" ht="6" customHeight="1" thickBot="1" x14ac:dyDescent="0.35">
      <c r="A10" s="49"/>
      <c r="B10" s="45"/>
    </row>
    <row r="11" spans="1:11" s="8" customFormat="1" ht="13.5" customHeight="1" thickBot="1" x14ac:dyDescent="0.35">
      <c r="A11" s="45"/>
      <c r="B11" s="228" t="s">
        <v>71</v>
      </c>
      <c r="C11" s="229">
        <v>1</v>
      </c>
      <c r="D11" s="229">
        <v>2</v>
      </c>
      <c r="E11" s="229">
        <v>3</v>
      </c>
      <c r="F11" s="229">
        <v>4</v>
      </c>
      <c r="G11" s="229">
        <v>5</v>
      </c>
      <c r="H11" s="230">
        <v>6</v>
      </c>
      <c r="J11" s="226" t="s">
        <v>198</v>
      </c>
    </row>
    <row r="12" spans="1:11" s="8" customFormat="1" ht="14.25" customHeight="1" thickBot="1" x14ac:dyDescent="0.35">
      <c r="A12" s="45"/>
      <c r="B12" s="231" t="s">
        <v>1</v>
      </c>
      <c r="C12" s="232">
        <v>1</v>
      </c>
      <c r="D12" s="233">
        <v>2</v>
      </c>
      <c r="E12" s="234">
        <v>3</v>
      </c>
      <c r="F12" s="235">
        <v>4</v>
      </c>
      <c r="G12" s="236">
        <v>5</v>
      </c>
      <c r="H12" s="237">
        <v>6</v>
      </c>
      <c r="J12" s="313" t="s">
        <v>200</v>
      </c>
    </row>
    <row r="13" spans="1:11" s="8" customFormat="1" ht="14.25" customHeight="1" x14ac:dyDescent="0.3">
      <c r="A13" s="45"/>
      <c r="B13" s="275" t="s">
        <v>72</v>
      </c>
      <c r="C13" s="326" t="s">
        <v>73</v>
      </c>
      <c r="D13" s="279"/>
      <c r="E13" s="279"/>
      <c r="F13" s="279"/>
      <c r="G13" s="280" t="s">
        <v>74</v>
      </c>
      <c r="H13" s="281"/>
      <c r="J13" s="314"/>
    </row>
    <row r="14" spans="1:11" s="8" customFormat="1" ht="14.25" customHeight="1" x14ac:dyDescent="0.3">
      <c r="A14" s="45"/>
      <c r="B14" s="276"/>
      <c r="C14" s="321" t="s">
        <v>76</v>
      </c>
      <c r="D14" s="282"/>
      <c r="E14" s="282"/>
      <c r="F14" s="282"/>
      <c r="G14" s="256" t="s">
        <v>59</v>
      </c>
      <c r="H14" s="257"/>
      <c r="J14" s="186">
        <f>H28+H37</f>
        <v>0</v>
      </c>
      <c r="K14" s="187"/>
    </row>
    <row r="15" spans="1:11" s="8" customFormat="1" ht="14.25" customHeight="1" x14ac:dyDescent="0.3">
      <c r="A15" s="45"/>
      <c r="B15" s="276"/>
      <c r="C15" s="321" t="s">
        <v>77</v>
      </c>
      <c r="D15" s="282"/>
      <c r="E15" s="282"/>
      <c r="F15" s="282"/>
      <c r="G15" s="256" t="s">
        <v>56</v>
      </c>
      <c r="H15" s="257"/>
      <c r="J15" s="186">
        <f>H48</f>
        <v>0</v>
      </c>
    </row>
    <row r="16" spans="1:11" s="8" customFormat="1" ht="14.25" customHeight="1" x14ac:dyDescent="0.3">
      <c r="A16" s="45"/>
      <c r="B16" s="276"/>
      <c r="C16" s="321" t="s">
        <v>78</v>
      </c>
      <c r="D16" s="255"/>
      <c r="E16" s="255"/>
      <c r="F16" s="255"/>
      <c r="G16" s="256" t="s">
        <v>56</v>
      </c>
      <c r="H16" s="257"/>
      <c r="J16" s="186">
        <f>H54</f>
        <v>0</v>
      </c>
    </row>
    <row r="17" spans="1:22" s="8" customFormat="1" ht="14.25" customHeight="1" thickBot="1" x14ac:dyDescent="0.35">
      <c r="A17" s="45"/>
      <c r="B17" s="277"/>
      <c r="C17" s="329" t="s">
        <v>79</v>
      </c>
      <c r="D17" s="259"/>
      <c r="E17" s="259"/>
      <c r="F17" s="259"/>
      <c r="G17" s="260" t="s">
        <v>16</v>
      </c>
      <c r="H17" s="261"/>
      <c r="J17" s="186">
        <f>H63+H73</f>
        <v>0</v>
      </c>
    </row>
    <row r="18" spans="1:22" s="1" customFormat="1" ht="6" customHeight="1" x14ac:dyDescent="0.4">
      <c r="A18" s="50"/>
      <c r="B18" s="51"/>
      <c r="C18" s="52"/>
      <c r="D18" s="53"/>
      <c r="E18" s="53"/>
      <c r="F18" s="53"/>
      <c r="G18" s="53"/>
      <c r="H18" s="54"/>
      <c r="I18" s="54"/>
      <c r="J18" s="55"/>
    </row>
    <row r="19" spans="1:22" s="5" customFormat="1" ht="3.75" customHeight="1" x14ac:dyDescent="0.35">
      <c r="A19" s="49"/>
      <c r="B19" s="45"/>
      <c r="C19" s="8"/>
      <c r="D19" s="8"/>
      <c r="E19" s="8"/>
      <c r="F19" s="8"/>
      <c r="G19" s="8"/>
      <c r="H19" s="8"/>
      <c r="I19" s="8"/>
      <c r="J19" s="8"/>
    </row>
    <row r="20" spans="1:22" s="6" customFormat="1" ht="11.65" x14ac:dyDescent="0.3">
      <c r="A20" s="56" t="s">
        <v>75</v>
      </c>
      <c r="B20" s="188" t="s">
        <v>199</v>
      </c>
      <c r="C20" s="9"/>
      <c r="D20" s="9"/>
      <c r="E20" s="9"/>
      <c r="F20" s="9"/>
      <c r="H20" s="227" t="s">
        <v>146</v>
      </c>
      <c r="I20" s="9"/>
      <c r="J20" s="185">
        <f>SUM(J14:J17)</f>
        <v>0</v>
      </c>
      <c r="K20" s="187"/>
    </row>
    <row r="21" spans="1:22" ht="3.75" customHeight="1" x14ac:dyDescent="0.5">
      <c r="A21" s="50"/>
      <c r="B21" s="51"/>
      <c r="C21" s="52"/>
      <c r="D21" s="53"/>
      <c r="E21" s="53"/>
      <c r="F21" s="53"/>
      <c r="G21" s="53"/>
      <c r="H21" s="54" t="s">
        <v>65</v>
      </c>
      <c r="I21" s="54"/>
      <c r="J21" s="55"/>
    </row>
    <row r="22" spans="1:22" s="5" customFormat="1" ht="2.5499999999999998" customHeight="1" x14ac:dyDescent="0.35">
      <c r="A22" s="49"/>
      <c r="B22" s="45"/>
      <c r="C22" s="8"/>
      <c r="D22" s="8"/>
      <c r="E22" s="8"/>
      <c r="F22" s="8"/>
      <c r="G22" s="8"/>
      <c r="H22" s="8"/>
      <c r="I22" s="8"/>
      <c r="J22" s="8"/>
    </row>
    <row r="23" spans="1:22" s="2" customFormat="1" ht="11.65" x14ac:dyDescent="0.35">
      <c r="A23" s="49" t="s">
        <v>80</v>
      </c>
      <c r="B23" s="45"/>
      <c r="C23" s="8"/>
      <c r="D23" s="8"/>
      <c r="E23" s="8"/>
      <c r="F23" s="8"/>
      <c r="G23" s="8"/>
      <c r="H23" s="8"/>
      <c r="I23" s="8"/>
      <c r="J23" s="49"/>
    </row>
    <row r="24" spans="1:22" s="8" customFormat="1" ht="3" customHeight="1" thickBot="1" x14ac:dyDescent="0.35">
      <c r="A24" s="49"/>
      <c r="B24" s="45"/>
    </row>
    <row r="25" spans="1:22" s="11" customFormat="1" ht="21.75" customHeight="1" thickBot="1" x14ac:dyDescent="0.55000000000000004">
      <c r="A25" s="265" t="s">
        <v>81</v>
      </c>
      <c r="B25" s="266"/>
      <c r="C25" s="301"/>
      <c r="D25" s="301"/>
      <c r="E25" s="301"/>
      <c r="F25" s="301"/>
      <c r="G25" s="301"/>
      <c r="H25" s="302"/>
      <c r="J25" s="61" t="s">
        <v>82</v>
      </c>
    </row>
    <row r="26" spans="1:22" s="11" customFormat="1" ht="12" customHeight="1" x14ac:dyDescent="0.5">
      <c r="A26" s="57" t="s">
        <v>123</v>
      </c>
      <c r="B26" s="176" t="s">
        <v>84</v>
      </c>
      <c r="C26" s="58"/>
      <c r="D26" s="58"/>
      <c r="E26" s="59"/>
      <c r="F26" s="59"/>
      <c r="G26" s="58"/>
      <c r="H26" s="60"/>
      <c r="J26" s="61"/>
    </row>
    <row r="27" spans="1:22" s="11" customFormat="1" ht="12" customHeight="1" thickBot="1" x14ac:dyDescent="0.55000000000000004">
      <c r="A27" s="197" t="s">
        <v>85</v>
      </c>
      <c r="B27" s="198" t="s">
        <v>84</v>
      </c>
      <c r="C27" s="199"/>
      <c r="D27" s="199"/>
      <c r="E27" s="62"/>
      <c r="F27" s="62"/>
      <c r="G27" s="199"/>
      <c r="H27" s="200"/>
      <c r="J27" s="61"/>
    </row>
    <row r="28" spans="1:22" s="8" customFormat="1" ht="10.5" thickBot="1" x14ac:dyDescent="0.35">
      <c r="A28" s="77" t="s">
        <v>111</v>
      </c>
      <c r="B28" s="78"/>
      <c r="C28" s="78"/>
      <c r="D28" s="78"/>
      <c r="E28" s="78"/>
      <c r="F28" s="78"/>
      <c r="G28" s="78"/>
      <c r="H28" s="152">
        <f>IF(B26="sélectionner",0,IF(B26="non",0,IF(NOT(ISBLANK(C36)),C29,IF(OR(NOT(ISBLANK(D36)),NOT(ISBLANK(D31))),D29,IF(NOT(ISBLANK(E36)),E29,IF(OR(NOT(ISBLANK(F36)),NOT(ISBLANK(F33)),NOT(ISBLANK(F31))),F29,IF(OR(NOT(ISBLANK(G36)),NOT(ISBLANK(G33)),NOT(ISBLANK(G31))),G29,IF(OR(NOT(ISBLANK(H36)),NOT(ISBLANK(H33)),NOT(ISBLANK(H31))),H29,0))))))))</f>
        <v>0</v>
      </c>
      <c r="J28" s="61"/>
    </row>
    <row r="29" spans="1:22" s="6" customFormat="1" ht="15.75" customHeight="1" x14ac:dyDescent="0.5">
      <c r="A29" s="324" t="s">
        <v>75</v>
      </c>
      <c r="B29" s="325"/>
      <c r="C29" s="206">
        <f>1/3</f>
        <v>0.33333333333333331</v>
      </c>
      <c r="D29" s="206">
        <f>2/3</f>
        <v>0.66666666666666663</v>
      </c>
      <c r="E29" s="204">
        <v>1</v>
      </c>
      <c r="F29" s="206">
        <f>4/3</f>
        <v>1.3333333333333333</v>
      </c>
      <c r="G29" s="206">
        <f>5/3</f>
        <v>1.6666666666666667</v>
      </c>
      <c r="H29" s="205">
        <v>2</v>
      </c>
      <c r="I29" s="9"/>
      <c r="J29" s="11"/>
      <c r="M29" s="18">
        <f>1/3</f>
        <v>0.33333333333333331</v>
      </c>
      <c r="N29" s="19">
        <f>2/3</f>
        <v>0.66666666666666663</v>
      </c>
      <c r="O29" s="23">
        <v>1</v>
      </c>
      <c r="P29" s="20">
        <f>4/3</f>
        <v>1.3333333333333333</v>
      </c>
      <c r="Q29" s="21">
        <f>5/3</f>
        <v>1.6666666666666667</v>
      </c>
      <c r="R29" s="22">
        <v>2</v>
      </c>
      <c r="S29" s="21">
        <f>5/3</f>
        <v>1.6666666666666667</v>
      </c>
      <c r="T29" s="20">
        <f>4/3</f>
        <v>1.3333333333333333</v>
      </c>
      <c r="U29" s="23">
        <v>1</v>
      </c>
      <c r="V29" s="19">
        <f>2/3</f>
        <v>0.66666666666666663</v>
      </c>
    </row>
    <row r="30" spans="1:22" s="8" customFormat="1" ht="56.25" customHeight="1" x14ac:dyDescent="0.3">
      <c r="A30" s="283" t="s">
        <v>87</v>
      </c>
      <c r="B30" s="263" t="s">
        <v>124</v>
      </c>
      <c r="C30" s="307" t="s">
        <v>5</v>
      </c>
      <c r="D30" s="65" t="s">
        <v>136</v>
      </c>
      <c r="E30" s="307" t="s">
        <v>5</v>
      </c>
      <c r="F30" s="65" t="s">
        <v>137</v>
      </c>
      <c r="G30" s="65" t="s">
        <v>138</v>
      </c>
      <c r="H30" s="66" t="s">
        <v>139</v>
      </c>
      <c r="J30" s="219"/>
    </row>
    <row r="31" spans="1:22" s="8" customFormat="1" ht="14" customHeight="1" x14ac:dyDescent="0.3">
      <c r="A31" s="284"/>
      <c r="B31" s="264"/>
      <c r="C31" s="320"/>
      <c r="D31" s="67"/>
      <c r="E31" s="320"/>
      <c r="F31" s="67"/>
      <c r="G31" s="67"/>
      <c r="H31" s="68"/>
      <c r="J31" s="171"/>
    </row>
    <row r="32" spans="1:22" s="8" customFormat="1" ht="62" customHeight="1" x14ac:dyDescent="0.3">
      <c r="A32" s="293" t="s">
        <v>88</v>
      </c>
      <c r="B32" s="291" t="s">
        <v>89</v>
      </c>
      <c r="C32" s="307" t="s">
        <v>5</v>
      </c>
      <c r="D32" s="307" t="s">
        <v>5</v>
      </c>
      <c r="E32" s="307" t="s">
        <v>5</v>
      </c>
      <c r="F32" s="149" t="s">
        <v>90</v>
      </c>
      <c r="G32" s="149" t="s">
        <v>91</v>
      </c>
      <c r="H32" s="150" t="s">
        <v>92</v>
      </c>
      <c r="J32" s="219"/>
    </row>
    <row r="33" spans="1:22" s="8" customFormat="1" ht="14.25" customHeight="1" x14ac:dyDescent="0.3">
      <c r="A33" s="294"/>
      <c r="B33" s="292"/>
      <c r="C33" s="320"/>
      <c r="D33" s="320"/>
      <c r="E33" s="320"/>
      <c r="F33" s="74"/>
      <c r="G33" s="74"/>
      <c r="H33" s="68"/>
      <c r="J33" s="171"/>
    </row>
    <row r="34" spans="1:22" s="8" customFormat="1" ht="25.5" customHeight="1" x14ac:dyDescent="0.3">
      <c r="A34" s="335" t="s">
        <v>125</v>
      </c>
      <c r="B34" s="333" t="s">
        <v>149</v>
      </c>
      <c r="C34" s="179" t="str">
        <f t="shared" ref="C34:H34" si="0">IF($B$36=$L$34,M34,IF($B$36=$L$35,M35,"-"))</f>
        <v>≤ 14</v>
      </c>
      <c r="D34" s="179" t="str">
        <f t="shared" si="0"/>
        <v>15 - 18</v>
      </c>
      <c r="E34" s="179" t="str">
        <f t="shared" si="0"/>
        <v>19 - 24</v>
      </c>
      <c r="F34" s="179" t="str">
        <f t="shared" si="0"/>
        <v>25 - 30</v>
      </c>
      <c r="G34" s="179" t="str">
        <f t="shared" si="0"/>
        <v>31 - 36</v>
      </c>
      <c r="H34" s="271" t="str">
        <f t="shared" si="0"/>
        <v>37 - 45</v>
      </c>
      <c r="J34" s="285"/>
      <c r="L34" s="8" t="s">
        <v>126</v>
      </c>
      <c r="M34" s="7" t="s">
        <v>61</v>
      </c>
      <c r="N34" s="7" t="s">
        <v>25</v>
      </c>
      <c r="O34" s="7" t="s">
        <v>26</v>
      </c>
      <c r="P34" s="7" t="s">
        <v>27</v>
      </c>
      <c r="Q34" s="7" t="s">
        <v>28</v>
      </c>
      <c r="R34" s="7" t="s">
        <v>29</v>
      </c>
      <c r="S34" s="7" t="s">
        <v>40</v>
      </c>
      <c r="T34" s="7" t="s">
        <v>44</v>
      </c>
      <c r="U34" s="7" t="s">
        <v>41</v>
      </c>
      <c r="V34" s="7" t="s">
        <v>4</v>
      </c>
    </row>
    <row r="35" spans="1:22" s="8" customFormat="1" ht="25.5" customHeight="1" x14ac:dyDescent="0.3">
      <c r="A35" s="336"/>
      <c r="B35" s="334"/>
      <c r="C35" s="71"/>
      <c r="D35" s="72" t="str">
        <f>IF($B$36=$L$34,V34,IF($B$36=$L$35,V35,"-"))</f>
        <v xml:space="preserve">≥ 60 </v>
      </c>
      <c r="E35" s="72" t="str">
        <f>IF($B$36=$L$34,U34,IF($B$36=$L$35,U35,"-"))</f>
        <v>56 - 60</v>
      </c>
      <c r="F35" s="73" t="str">
        <f>IF($B$36=$L$34,T34,IF($B$36=$L$35,T35,"-"))</f>
        <v>51 - 55</v>
      </c>
      <c r="G35" s="73" t="str">
        <f>IF($B$36=$L$34,S34,IF($B$36=$L$35,S35,"-"))</f>
        <v>46 - 50</v>
      </c>
      <c r="H35" s="272" t="str">
        <f>IF($B$36=$L$34,R35,IF($B$36=$L$35,R36,"-"))</f>
        <v>26 - 35</v>
      </c>
      <c r="J35" s="285"/>
      <c r="L35" s="8" t="s">
        <v>152</v>
      </c>
      <c r="M35" s="7" t="s">
        <v>62</v>
      </c>
      <c r="N35" s="7" t="s">
        <v>32</v>
      </c>
      <c r="O35" s="7" t="s">
        <v>31</v>
      </c>
      <c r="P35" s="7" t="s">
        <v>3</v>
      </c>
      <c r="Q35" s="7" t="s">
        <v>30</v>
      </c>
      <c r="R35" s="7" t="s">
        <v>33</v>
      </c>
      <c r="S35" s="7" t="s">
        <v>42</v>
      </c>
      <c r="T35" s="7" t="s">
        <v>43</v>
      </c>
      <c r="U35" s="7" t="s">
        <v>40</v>
      </c>
      <c r="V35" s="7" t="s">
        <v>34</v>
      </c>
    </row>
    <row r="36" spans="1:22" s="8" customFormat="1" ht="14.25" customHeight="1" thickBot="1" x14ac:dyDescent="0.35">
      <c r="A36" s="337"/>
      <c r="B36" s="214" t="s">
        <v>126</v>
      </c>
      <c r="C36" s="69"/>
      <c r="D36" s="69"/>
      <c r="E36" s="69"/>
      <c r="F36" s="69"/>
      <c r="G36" s="69"/>
      <c r="H36" s="102"/>
      <c r="J36" s="220"/>
    </row>
    <row r="37" spans="1:22" s="9" customFormat="1" ht="10.15" x14ac:dyDescent="0.5">
      <c r="A37" s="192" t="s">
        <v>94</v>
      </c>
      <c r="B37" s="64"/>
      <c r="C37" s="64"/>
      <c r="D37" s="64"/>
      <c r="E37" s="64"/>
      <c r="F37" s="64"/>
      <c r="G37" s="64"/>
      <c r="H37" s="174">
        <f>IF(B27="sélectionner",0,IF(B27="non",0,IF(H28&gt;0,0,IF(H45&lt;1,C38,IF(AND(H45&gt;=1,H45&lt;=2),D38,IF(AND(H45&gt;=3,H45&lt;=4),E38,IF(AND(H45&gt;=5,H45&lt;=6),F38,IF(H45=7,G38,0))))))))</f>
        <v>0</v>
      </c>
      <c r="J37" s="221"/>
    </row>
    <row r="38" spans="1:22" s="6" customFormat="1" ht="16.5" customHeight="1" x14ac:dyDescent="0.5">
      <c r="A38" s="327" t="s">
        <v>75</v>
      </c>
      <c r="B38" s="328"/>
      <c r="C38" s="201">
        <f>1/3</f>
        <v>0.33333333333333331</v>
      </c>
      <c r="D38" s="201">
        <f>2/3</f>
        <v>0.66666666666666663</v>
      </c>
      <c r="E38" s="202">
        <v>1</v>
      </c>
      <c r="F38" s="201">
        <f>4/3</f>
        <v>1.3333333333333333</v>
      </c>
      <c r="G38" s="201">
        <f>5/3</f>
        <v>1.6666666666666667</v>
      </c>
      <c r="H38" s="203">
        <v>2</v>
      </c>
      <c r="I38" s="9"/>
      <c r="J38" s="221"/>
    </row>
    <row r="39" spans="1:22" s="12" customFormat="1" ht="37.25" customHeight="1" x14ac:dyDescent="0.3">
      <c r="A39" s="79" t="s">
        <v>95</v>
      </c>
      <c r="B39" s="80" t="s">
        <v>144</v>
      </c>
      <c r="C39" s="81">
        <v>0</v>
      </c>
      <c r="D39" s="81" t="s">
        <v>17</v>
      </c>
      <c r="E39" s="82" t="s">
        <v>18</v>
      </c>
      <c r="F39" s="82" t="s">
        <v>51</v>
      </c>
      <c r="G39" s="82" t="s">
        <v>50</v>
      </c>
      <c r="H39" s="83" t="s">
        <v>14</v>
      </c>
      <c r="J39" s="221"/>
      <c r="O39" s="12" t="s">
        <v>84</v>
      </c>
      <c r="P39" s="12" t="s">
        <v>196</v>
      </c>
      <c r="R39" s="12" t="s">
        <v>197</v>
      </c>
    </row>
    <row r="40" spans="1:22" s="9" customFormat="1" ht="28.8" customHeight="1" x14ac:dyDescent="0.5">
      <c r="A40" s="84">
        <v>1</v>
      </c>
      <c r="B40" s="286" t="s">
        <v>96</v>
      </c>
      <c r="C40" s="286"/>
      <c r="D40" s="286"/>
      <c r="E40" s="286"/>
      <c r="F40" s="286"/>
      <c r="G40" s="85"/>
      <c r="H40" s="86">
        <f>IF(G40="oui",1,0)</f>
        <v>0</v>
      </c>
      <c r="J40" s="219"/>
      <c r="L40" s="33" t="s">
        <v>156</v>
      </c>
      <c r="M40" s="33" t="s">
        <v>156</v>
      </c>
      <c r="O40" s="9" t="s">
        <v>84</v>
      </c>
      <c r="P40" s="9" t="s">
        <v>84</v>
      </c>
      <c r="R40" s="9" t="s">
        <v>84</v>
      </c>
    </row>
    <row r="41" spans="1:22" s="9" customFormat="1" ht="39.75" customHeight="1" x14ac:dyDescent="0.5">
      <c r="A41" s="84">
        <v>2</v>
      </c>
      <c r="B41" s="250" t="s">
        <v>133</v>
      </c>
      <c r="C41" s="250"/>
      <c r="D41" s="250"/>
      <c r="E41" s="250"/>
      <c r="F41" s="250"/>
      <c r="G41" s="87"/>
      <c r="H41" s="88">
        <f>IF(G41="oui",2,0)</f>
        <v>0</v>
      </c>
      <c r="J41" s="219"/>
      <c r="L41" s="33" t="s">
        <v>157</v>
      </c>
      <c r="M41" s="33" t="s">
        <v>159</v>
      </c>
      <c r="O41" s="9" t="s">
        <v>196</v>
      </c>
      <c r="P41" s="9" t="s">
        <v>197</v>
      </c>
      <c r="R41" s="9" t="s">
        <v>196</v>
      </c>
    </row>
    <row r="42" spans="1:22" s="9" customFormat="1" ht="28.8" customHeight="1" x14ac:dyDescent="0.5">
      <c r="A42" s="84">
        <v>3</v>
      </c>
      <c r="B42" s="251" t="s">
        <v>150</v>
      </c>
      <c r="C42" s="251"/>
      <c r="D42" s="251"/>
      <c r="E42" s="251"/>
      <c r="F42" s="251"/>
      <c r="G42" s="87"/>
      <c r="H42" s="88">
        <f>IF(G42=$M$40,2,IF(G42=$M$41,1,IF(G42=$M$42,0,0)))</f>
        <v>0</v>
      </c>
      <c r="J42" s="219"/>
      <c r="M42" s="33" t="s">
        <v>157</v>
      </c>
      <c r="O42" s="9" t="s">
        <v>197</v>
      </c>
      <c r="R42" s="9" t="s">
        <v>197</v>
      </c>
    </row>
    <row r="43" spans="1:22" s="9" customFormat="1" ht="28.8" customHeight="1" x14ac:dyDescent="0.5">
      <c r="A43" s="84">
        <v>4</v>
      </c>
      <c r="B43" s="262" t="s">
        <v>98</v>
      </c>
      <c r="C43" s="262"/>
      <c r="D43" s="262"/>
      <c r="E43" s="262"/>
      <c r="F43" s="262"/>
      <c r="G43" s="87"/>
      <c r="H43" s="88">
        <f>IF(G43="oui",1,0)</f>
        <v>0</v>
      </c>
      <c r="J43" s="219"/>
    </row>
    <row r="44" spans="1:22" s="9" customFormat="1" ht="28.8" customHeight="1" x14ac:dyDescent="0.5">
      <c r="A44" s="84">
        <v>5</v>
      </c>
      <c r="B44" s="274" t="s">
        <v>134</v>
      </c>
      <c r="C44" s="274"/>
      <c r="D44" s="274"/>
      <c r="E44" s="274"/>
      <c r="F44" s="274"/>
      <c r="G44" s="87"/>
      <c r="H44" s="88">
        <f>IF(G44="oui",1,0)</f>
        <v>0</v>
      </c>
      <c r="J44" s="219"/>
    </row>
    <row r="45" spans="1:22" s="9" customFormat="1" ht="14.25" customHeight="1" thickBot="1" x14ac:dyDescent="0.55000000000000004">
      <c r="A45" s="89"/>
      <c r="B45" s="90" t="s">
        <v>12</v>
      </c>
      <c r="C45" s="91"/>
      <c r="D45" s="91"/>
      <c r="E45" s="91"/>
      <c r="F45" s="91"/>
      <c r="G45" s="91"/>
      <c r="H45" s="92">
        <f>SUM(H40:H44)</f>
        <v>0</v>
      </c>
      <c r="J45" s="95"/>
    </row>
    <row r="46" spans="1:22" s="8" customFormat="1" ht="4.5" customHeight="1" thickBot="1" x14ac:dyDescent="0.35">
      <c r="A46" s="93"/>
      <c r="B46" s="94"/>
      <c r="C46" s="94"/>
      <c r="D46" s="94"/>
      <c r="E46" s="94"/>
      <c r="F46" s="94"/>
      <c r="G46" s="94"/>
      <c r="H46" s="94"/>
      <c r="J46" s="171"/>
    </row>
    <row r="47" spans="1:22" s="11" customFormat="1" ht="15" customHeight="1" thickBot="1" x14ac:dyDescent="0.55000000000000004">
      <c r="A47" s="265" t="s">
        <v>100</v>
      </c>
      <c r="B47" s="266"/>
      <c r="C47" s="299"/>
      <c r="D47" s="299"/>
      <c r="E47" s="299"/>
      <c r="F47" s="299"/>
      <c r="G47" s="299"/>
      <c r="H47" s="300"/>
      <c r="J47" s="330" t="s">
        <v>82</v>
      </c>
    </row>
    <row r="48" spans="1:22" s="8" customFormat="1" ht="10.15" x14ac:dyDescent="0.3">
      <c r="A48" s="77" t="s">
        <v>101</v>
      </c>
      <c r="B48" s="78"/>
      <c r="C48" s="78"/>
      <c r="D48" s="78"/>
      <c r="E48" s="78"/>
      <c r="F48" s="78"/>
      <c r="G48" s="78"/>
      <c r="H48" s="152">
        <f>IF(NOT(ISBLANK(D51)),D49,IF(NOT(ISBLANK(E51)),E49,IF(NOT(ISBLANK(F51)),F49,IF(NOT(ISBLANK(G51)),G49,IF(NOT(ISBLANK(H51)),H49,0)))))</f>
        <v>0</v>
      </c>
      <c r="I48" s="171"/>
      <c r="J48" s="330"/>
    </row>
    <row r="49" spans="1:17" s="6" customFormat="1" ht="14.25" customHeight="1" x14ac:dyDescent="0.3">
      <c r="A49" s="331" t="s">
        <v>75</v>
      </c>
      <c r="B49" s="332"/>
      <c r="C49" s="206">
        <v>0.25</v>
      </c>
      <c r="D49" s="206">
        <v>0.5</v>
      </c>
      <c r="E49" s="207">
        <v>0.75</v>
      </c>
      <c r="F49" s="206">
        <v>1</v>
      </c>
      <c r="G49" s="206">
        <v>1.25</v>
      </c>
      <c r="H49" s="208">
        <v>1.5</v>
      </c>
      <c r="I49" s="9"/>
      <c r="J49" s="11"/>
    </row>
    <row r="50" spans="1:17" s="10" customFormat="1" ht="109.9" customHeight="1" x14ac:dyDescent="0.5">
      <c r="A50" s="303" t="s">
        <v>147</v>
      </c>
      <c r="B50" s="304"/>
      <c r="C50" s="307" t="s">
        <v>5</v>
      </c>
      <c r="D50" s="65" t="s">
        <v>102</v>
      </c>
      <c r="E50" s="96" t="s">
        <v>103</v>
      </c>
      <c r="F50" s="97" t="s">
        <v>104</v>
      </c>
      <c r="G50" s="96" t="s">
        <v>135</v>
      </c>
      <c r="H50" s="98" t="s">
        <v>106</v>
      </c>
      <c r="J50" s="219"/>
    </row>
    <row r="51" spans="1:17" s="9" customFormat="1" ht="14.25" customHeight="1" thickBot="1" x14ac:dyDescent="0.35">
      <c r="A51" s="305"/>
      <c r="B51" s="306"/>
      <c r="C51" s="308"/>
      <c r="D51" s="99"/>
      <c r="E51" s="99"/>
      <c r="F51" s="99"/>
      <c r="G51" s="99"/>
      <c r="H51" s="70"/>
      <c r="J51" s="222"/>
    </row>
    <row r="52" spans="1:17" s="5" customFormat="1" ht="4.5" customHeight="1" thickBot="1" x14ac:dyDescent="0.4">
      <c r="A52" s="49"/>
      <c r="B52" s="45"/>
      <c r="C52" s="8"/>
      <c r="D52" s="8"/>
      <c r="E52" s="8"/>
      <c r="F52" s="8"/>
      <c r="G52" s="8"/>
      <c r="H52" s="8"/>
      <c r="I52" s="8"/>
      <c r="J52" s="171"/>
    </row>
    <row r="53" spans="1:17" s="11" customFormat="1" ht="15" customHeight="1" thickBot="1" x14ac:dyDescent="0.55000000000000004">
      <c r="A53" s="265" t="s">
        <v>107</v>
      </c>
      <c r="B53" s="266"/>
      <c r="C53" s="301"/>
      <c r="D53" s="301"/>
      <c r="E53" s="301"/>
      <c r="F53" s="301"/>
      <c r="G53" s="301"/>
      <c r="H53" s="302"/>
      <c r="J53" s="330" t="s">
        <v>82</v>
      </c>
    </row>
    <row r="54" spans="1:17" s="8" customFormat="1" ht="11.25" customHeight="1" x14ac:dyDescent="0.3">
      <c r="A54" s="77" t="s">
        <v>101</v>
      </c>
      <c r="B54" s="78"/>
      <c r="C54" s="78"/>
      <c r="D54" s="78"/>
      <c r="E54" s="78"/>
      <c r="F54" s="78"/>
      <c r="G54" s="78"/>
      <c r="H54" s="152">
        <f>IF(NOT(ISBLANK(C57)),C55,IF(NOT(ISBLANK(D57)),D55,IF(NOT(ISBLANK(E57)),E55,IF(NOT(ISBLANK(F57)),F55,IF(NOT(ISBLANK(G57)),G55,IF(NOT(ISBLANK(H57)),H55,0))))))</f>
        <v>0</v>
      </c>
      <c r="J54" s="330"/>
    </row>
    <row r="55" spans="1:17" s="6" customFormat="1" ht="14.25" customHeight="1" x14ac:dyDescent="0.5">
      <c r="A55" s="324" t="s">
        <v>75</v>
      </c>
      <c r="B55" s="325"/>
      <c r="C55" s="206">
        <v>0.25</v>
      </c>
      <c r="D55" s="206">
        <v>0.5</v>
      </c>
      <c r="E55" s="207">
        <v>0.75</v>
      </c>
      <c r="F55" s="206">
        <v>1</v>
      </c>
      <c r="G55" s="206">
        <v>1.25</v>
      </c>
      <c r="H55" s="208">
        <v>1.5</v>
      </c>
      <c r="I55" s="9"/>
      <c r="J55" s="223"/>
    </row>
    <row r="56" spans="1:17" s="9" customFormat="1" ht="57.75" customHeight="1" x14ac:dyDescent="0.5">
      <c r="A56" s="303" t="s">
        <v>108</v>
      </c>
      <c r="B56" s="304"/>
      <c r="C56" s="100" t="s">
        <v>140</v>
      </c>
      <c r="D56" s="100" t="s">
        <v>141</v>
      </c>
      <c r="E56" s="100" t="s">
        <v>127</v>
      </c>
      <c r="F56" s="100" t="s">
        <v>109</v>
      </c>
      <c r="G56" s="100" t="s">
        <v>128</v>
      </c>
      <c r="H56" s="101" t="s">
        <v>129</v>
      </c>
      <c r="J56" s="219"/>
    </row>
    <row r="57" spans="1:17" s="8" customFormat="1" ht="17.25" customHeight="1" thickBot="1" x14ac:dyDescent="0.35">
      <c r="A57" s="305"/>
      <c r="B57" s="306"/>
      <c r="C57" s="69"/>
      <c r="D57" s="69"/>
      <c r="E57" s="69"/>
      <c r="F57" s="69"/>
      <c r="G57" s="69"/>
      <c r="H57" s="102"/>
      <c r="J57" s="222"/>
    </row>
    <row r="58" spans="1:17" s="5" customFormat="1" ht="7.15" customHeight="1" x14ac:dyDescent="0.35">
      <c r="A58" s="49"/>
      <c r="B58" s="45"/>
      <c r="C58" s="8"/>
      <c r="D58" s="8"/>
      <c r="E58" s="8"/>
      <c r="F58" s="8"/>
      <c r="G58" s="8"/>
      <c r="H58" s="8"/>
      <c r="I58" s="8"/>
      <c r="J58" s="171"/>
    </row>
    <row r="59" spans="1:17" s="5" customFormat="1" ht="0.75" customHeight="1" thickBot="1" x14ac:dyDescent="0.4">
      <c r="A59" s="49"/>
      <c r="B59" s="45"/>
      <c r="C59" s="8"/>
      <c r="D59" s="8"/>
      <c r="E59" s="8"/>
      <c r="F59" s="8"/>
      <c r="G59" s="8"/>
      <c r="H59" s="8"/>
      <c r="I59" s="8"/>
      <c r="J59" s="171"/>
    </row>
    <row r="60" spans="1:17" s="11" customFormat="1" ht="15" customHeight="1" thickBot="1" x14ac:dyDescent="0.55000000000000004">
      <c r="A60" s="265" t="s">
        <v>110</v>
      </c>
      <c r="B60" s="266"/>
      <c r="C60" s="301"/>
      <c r="D60" s="301"/>
      <c r="E60" s="301"/>
      <c r="F60" s="301"/>
      <c r="G60" s="301"/>
      <c r="H60" s="302"/>
      <c r="J60" s="330" t="s">
        <v>82</v>
      </c>
    </row>
    <row r="61" spans="1:17" s="11" customFormat="1" ht="12" customHeight="1" x14ac:dyDescent="0.5">
      <c r="A61" s="57" t="s">
        <v>123</v>
      </c>
      <c r="B61" s="176" t="s">
        <v>84</v>
      </c>
      <c r="C61" s="58"/>
      <c r="D61" s="58"/>
      <c r="E61" s="59"/>
      <c r="F61" s="59"/>
      <c r="G61" s="58"/>
      <c r="H61" s="60"/>
      <c r="J61" s="330"/>
    </row>
    <row r="62" spans="1:17" s="11" customFormat="1" ht="12" customHeight="1" thickBot="1" x14ac:dyDescent="0.55000000000000004">
      <c r="A62" s="104" t="s">
        <v>85</v>
      </c>
      <c r="B62" s="177" t="s">
        <v>84</v>
      </c>
      <c r="C62" s="191"/>
      <c r="D62" s="191"/>
      <c r="E62" s="62"/>
      <c r="F62" s="62"/>
      <c r="G62" s="191"/>
      <c r="H62" s="63"/>
      <c r="J62" s="103"/>
    </row>
    <row r="63" spans="1:17" s="8" customFormat="1" ht="10.15" x14ac:dyDescent="0.3">
      <c r="A63" s="77" t="s">
        <v>111</v>
      </c>
      <c r="B63" s="78"/>
      <c r="C63" s="78"/>
      <c r="D63" s="78"/>
      <c r="E63" s="78"/>
      <c r="F63" s="78"/>
      <c r="G63" s="78"/>
      <c r="H63" s="152">
        <f>IF(B61="sélectionner",0,IF(B61="non",0,IF(AND(H71&gt;=0,H71&lt;=5),C64,IF(AND(H71&gt;=6,H71&lt;=7),D64,IF(AND(H71&gt;=8,H71&lt;=9),E64,IF(AND(H71&gt;=10,H71&lt;=11),F64,IF(AND(H71&gt;=12,H71&lt;=13),G64,H64)))))))</f>
        <v>0</v>
      </c>
      <c r="J63" s="95"/>
    </row>
    <row r="64" spans="1:17" s="6" customFormat="1" ht="14.25" customHeight="1" x14ac:dyDescent="0.5">
      <c r="A64" s="324" t="s">
        <v>75</v>
      </c>
      <c r="B64" s="325"/>
      <c r="C64" s="204">
        <v>0</v>
      </c>
      <c r="D64" s="204">
        <v>0.2</v>
      </c>
      <c r="E64" s="204">
        <v>0.4</v>
      </c>
      <c r="F64" s="204">
        <v>0.6</v>
      </c>
      <c r="G64" s="204">
        <v>0.8</v>
      </c>
      <c r="H64" s="205">
        <v>1</v>
      </c>
      <c r="I64" s="9"/>
      <c r="J64" s="95"/>
      <c r="N64" s="33" t="s">
        <v>160</v>
      </c>
      <c r="O64" s="33" t="s">
        <v>162</v>
      </c>
      <c r="P64" s="33" t="s">
        <v>165</v>
      </c>
      <c r="Q64" s="33" t="s">
        <v>169</v>
      </c>
    </row>
    <row r="65" spans="1:19" s="9" customFormat="1" ht="26" customHeight="1" x14ac:dyDescent="0.5">
      <c r="A65" s="311" t="s">
        <v>112</v>
      </c>
      <c r="B65" s="248" t="s">
        <v>145</v>
      </c>
      <c r="C65" s="242" t="s">
        <v>24</v>
      </c>
      <c r="D65" s="242" t="s">
        <v>23</v>
      </c>
      <c r="E65" s="242" t="s">
        <v>22</v>
      </c>
      <c r="F65" s="242" t="s">
        <v>21</v>
      </c>
      <c r="G65" s="242" t="s">
        <v>20</v>
      </c>
      <c r="H65" s="244" t="s">
        <v>19</v>
      </c>
      <c r="J65" s="224"/>
      <c r="N65" s="33" t="s">
        <v>161</v>
      </c>
      <c r="O65" s="33" t="s">
        <v>163</v>
      </c>
      <c r="P65" s="33" t="s">
        <v>166</v>
      </c>
      <c r="Q65" s="33" t="s">
        <v>170</v>
      </c>
    </row>
    <row r="66" spans="1:19" s="9" customFormat="1" ht="14.25" customHeight="1" x14ac:dyDescent="0.5">
      <c r="A66" s="312"/>
      <c r="B66" s="249"/>
      <c r="C66" s="243"/>
      <c r="D66" s="243"/>
      <c r="E66" s="243"/>
      <c r="F66" s="243"/>
      <c r="G66" s="243"/>
      <c r="H66" s="245"/>
      <c r="J66" s="95"/>
      <c r="N66" s="33" t="s">
        <v>154</v>
      </c>
      <c r="O66" s="33" t="s">
        <v>164</v>
      </c>
      <c r="P66" s="33" t="s">
        <v>167</v>
      </c>
      <c r="Q66" s="33" t="s">
        <v>171</v>
      </c>
    </row>
    <row r="67" spans="1:19" s="9" customFormat="1" ht="21" customHeight="1" x14ac:dyDescent="0.5">
      <c r="A67" s="84">
        <v>1</v>
      </c>
      <c r="B67" s="250" t="s">
        <v>113</v>
      </c>
      <c r="C67" s="250"/>
      <c r="D67" s="246"/>
      <c r="E67" s="246"/>
      <c r="F67" s="246"/>
      <c r="G67" s="246"/>
      <c r="H67" s="86">
        <f>IF(D67=$N$64,2,IF(D67=$N$65,1,IF(D67=N69,0,0)))</f>
        <v>0</v>
      </c>
      <c r="J67" s="219"/>
      <c r="L67" s="33" t="s">
        <v>156</v>
      </c>
      <c r="M67" s="33" t="s">
        <v>156</v>
      </c>
      <c r="N67" s="24"/>
      <c r="O67" s="33" t="s">
        <v>153</v>
      </c>
      <c r="P67" s="33" t="s">
        <v>168</v>
      </c>
      <c r="Q67" s="33" t="s">
        <v>172</v>
      </c>
    </row>
    <row r="68" spans="1:19" s="9" customFormat="1" ht="32.25" customHeight="1" x14ac:dyDescent="0.5">
      <c r="A68" s="84">
        <v>2</v>
      </c>
      <c r="B68" s="250" t="s">
        <v>114</v>
      </c>
      <c r="C68" s="250"/>
      <c r="D68" s="246"/>
      <c r="E68" s="246"/>
      <c r="F68" s="246"/>
      <c r="G68" s="246"/>
      <c r="H68" s="86">
        <f>IF(D68=$O$64,3,IF(D68=$O$65,2,IF(D68=$O$66,1,0)))</f>
        <v>0</v>
      </c>
      <c r="J68" s="219"/>
      <c r="L68" s="33" t="s">
        <v>157</v>
      </c>
      <c r="M68" s="33" t="s">
        <v>159</v>
      </c>
      <c r="N68" s="24"/>
      <c r="O68" s="26"/>
      <c r="P68" s="37" t="s">
        <v>153</v>
      </c>
      <c r="Q68" s="37" t="s">
        <v>153</v>
      </c>
    </row>
    <row r="69" spans="1:19" s="9" customFormat="1" ht="54.75" customHeight="1" x14ac:dyDescent="0.5">
      <c r="A69" s="84">
        <v>3</v>
      </c>
      <c r="B69" s="250" t="s">
        <v>195</v>
      </c>
      <c r="C69" s="250"/>
      <c r="D69" s="246"/>
      <c r="E69" s="246"/>
      <c r="F69" s="246"/>
      <c r="G69" s="246"/>
      <c r="H69" s="86">
        <f>IF(D69=$P$64,5,IF(D69=$P$65,4,IF(D69=$P$66,3,IF(D69=$P$67,2,IF(D69=$P$68,1,0)))))</f>
        <v>0</v>
      </c>
      <c r="J69" s="219"/>
      <c r="M69" s="33" t="s">
        <v>157</v>
      </c>
      <c r="N69" s="24"/>
      <c r="Q69" s="6"/>
    </row>
    <row r="70" spans="1:19" s="9" customFormat="1" ht="40.5" customHeight="1" x14ac:dyDescent="0.5">
      <c r="A70" s="84">
        <v>4</v>
      </c>
      <c r="B70" s="251" t="s">
        <v>115</v>
      </c>
      <c r="C70" s="251"/>
      <c r="D70" s="247"/>
      <c r="E70" s="247"/>
      <c r="F70" s="247"/>
      <c r="G70" s="247"/>
      <c r="H70" s="86">
        <f>IF(D70=$Q$64,5,IF(D70=$Q$65,4,IF(D70=$Q$66,3,IF(D70=$Q$67,2,IF(D70=$Q$68,1,0)))))</f>
        <v>0</v>
      </c>
      <c r="J70" s="219"/>
      <c r="O70" s="26"/>
      <c r="Q70" s="6"/>
    </row>
    <row r="71" spans="1:19" s="9" customFormat="1" ht="14.25" customHeight="1" thickBot="1" x14ac:dyDescent="0.55000000000000004">
      <c r="A71" s="105"/>
      <c r="B71" s="90" t="s">
        <v>12</v>
      </c>
      <c r="C71" s="91"/>
      <c r="D71" s="91"/>
      <c r="E71" s="91"/>
      <c r="F71" s="91"/>
      <c r="G71" s="91"/>
      <c r="H71" s="92">
        <f>SUM(H67:H70)</f>
        <v>0</v>
      </c>
      <c r="J71" s="225"/>
      <c r="L71" s="24"/>
      <c r="M71" s="24"/>
      <c r="O71" s="11"/>
      <c r="Q71" s="6"/>
      <c r="S71" s="24"/>
    </row>
    <row r="72" spans="1:19" s="24" customFormat="1" ht="7.5" customHeight="1" thickBot="1" x14ac:dyDescent="0.55000000000000004">
      <c r="A72" s="106"/>
      <c r="B72" s="107"/>
      <c r="C72" s="108"/>
      <c r="D72" s="108"/>
      <c r="E72" s="108"/>
      <c r="F72" s="108"/>
      <c r="G72" s="108"/>
      <c r="H72" s="109"/>
      <c r="J72" s="95"/>
      <c r="L72" s="9"/>
      <c r="M72" s="9"/>
      <c r="N72" s="9"/>
      <c r="O72" s="11"/>
      <c r="P72" s="11"/>
      <c r="Q72" s="6"/>
      <c r="S72" s="9"/>
    </row>
    <row r="73" spans="1:19" s="9" customFormat="1" ht="10.25" customHeight="1" x14ac:dyDescent="0.5">
      <c r="A73" s="77" t="s">
        <v>94</v>
      </c>
      <c r="B73" s="78"/>
      <c r="C73" s="78"/>
      <c r="D73" s="78"/>
      <c r="E73" s="78"/>
      <c r="F73" s="78"/>
      <c r="G73" s="78"/>
      <c r="H73" s="152">
        <f>IF(B62="sélectionner",0,IF(B62="non",0,IF(H63&gt;0,0,IF(AND(H81&gt;=0,H81&lt;=5),C74,IF(AND(H81&gt;=6,H81&lt;=8),D74,IF(AND(H81&gt;=9,H81&lt;=11),E74,IF(AND(H81&gt;=12,H81&lt;=14),F74,IF(AND(H81&gt;=15,H81&lt;=17),G74,H74))))))))</f>
        <v>0</v>
      </c>
      <c r="J73" s="330" t="s">
        <v>82</v>
      </c>
    </row>
    <row r="74" spans="1:19" s="9" customFormat="1" ht="22.25" customHeight="1" x14ac:dyDescent="0.5">
      <c r="A74" s="324" t="s">
        <v>75</v>
      </c>
      <c r="B74" s="325"/>
      <c r="C74" s="204">
        <v>0</v>
      </c>
      <c r="D74" s="204">
        <v>0.2</v>
      </c>
      <c r="E74" s="204">
        <v>0.4</v>
      </c>
      <c r="F74" s="204">
        <v>0.6</v>
      </c>
      <c r="G74" s="204">
        <v>0.8</v>
      </c>
      <c r="H74" s="205">
        <v>1</v>
      </c>
      <c r="J74" s="330"/>
      <c r="L74" s="4"/>
      <c r="M74" s="4"/>
      <c r="R74" s="4"/>
      <c r="S74" s="4"/>
    </row>
    <row r="75" spans="1:19" ht="26.25" customHeight="1" x14ac:dyDescent="0.5">
      <c r="A75" s="311" t="s">
        <v>112</v>
      </c>
      <c r="B75" s="248" t="s">
        <v>145</v>
      </c>
      <c r="C75" s="238" t="s">
        <v>24</v>
      </c>
      <c r="D75" s="238" t="s">
        <v>39</v>
      </c>
      <c r="E75" s="238" t="s">
        <v>38</v>
      </c>
      <c r="F75" s="238" t="s">
        <v>37</v>
      </c>
      <c r="G75" s="238" t="s">
        <v>36</v>
      </c>
      <c r="H75" s="240" t="s">
        <v>35</v>
      </c>
      <c r="I75" s="8"/>
      <c r="J75" s="224"/>
    </row>
    <row r="76" spans="1:19" ht="14.25" customHeight="1" x14ac:dyDescent="0.5">
      <c r="A76" s="312"/>
      <c r="B76" s="249"/>
      <c r="C76" s="239"/>
      <c r="D76" s="239"/>
      <c r="E76" s="239"/>
      <c r="F76" s="239"/>
      <c r="G76" s="239" t="s">
        <v>116</v>
      </c>
      <c r="H76" s="241"/>
      <c r="I76" s="8"/>
      <c r="J76" s="171"/>
      <c r="K76" s="9"/>
      <c r="R76" s="9"/>
      <c r="S76" s="9"/>
    </row>
    <row r="77" spans="1:19" s="9" customFormat="1" ht="28.5" customHeight="1" x14ac:dyDescent="0.5">
      <c r="A77" s="110">
        <v>1</v>
      </c>
      <c r="B77" s="274" t="s">
        <v>117</v>
      </c>
      <c r="C77" s="274"/>
      <c r="D77" s="246"/>
      <c r="E77" s="246"/>
      <c r="F77" s="246"/>
      <c r="G77" s="246"/>
      <c r="H77" s="86">
        <f>IF(D77=$N$77,5,IF(D77=$N$78,4,IF(D77=$N$79,3,IF(D77=$N$80,2,IF(D77=$N$81,1,0)))))</f>
        <v>0</v>
      </c>
      <c r="J77" s="219"/>
      <c r="L77" s="4"/>
      <c r="M77" s="4"/>
      <c r="N77" s="33" t="s">
        <v>173</v>
      </c>
      <c r="O77" s="33" t="s">
        <v>177</v>
      </c>
      <c r="P77" s="33" t="s">
        <v>181</v>
      </c>
      <c r="Q77" s="33" t="s">
        <v>186</v>
      </c>
    </row>
    <row r="78" spans="1:19" s="9" customFormat="1" ht="28.8" customHeight="1" x14ac:dyDescent="0.5">
      <c r="A78" s="84">
        <v>2</v>
      </c>
      <c r="B78" s="274" t="s">
        <v>118</v>
      </c>
      <c r="C78" s="274"/>
      <c r="D78" s="246"/>
      <c r="E78" s="246"/>
      <c r="F78" s="246"/>
      <c r="G78" s="246"/>
      <c r="H78" s="86">
        <f>IF(D78=$O$77,5,IF(D78=$O$78,4,IF(D78=$O$79,3,IF(D78=$O$80,2,IF(D78=$O$81,1,0)))))</f>
        <v>0</v>
      </c>
      <c r="J78" s="219"/>
      <c r="L78" s="4"/>
      <c r="M78" s="4"/>
      <c r="N78" s="33" t="s">
        <v>174</v>
      </c>
      <c r="O78" s="33" t="s">
        <v>178</v>
      </c>
      <c r="P78" s="33" t="s">
        <v>182</v>
      </c>
      <c r="Q78" s="33" t="s">
        <v>187</v>
      </c>
    </row>
    <row r="79" spans="1:19" s="9" customFormat="1" ht="28.8" customHeight="1" x14ac:dyDescent="0.5">
      <c r="A79" s="84">
        <v>3</v>
      </c>
      <c r="B79" s="274" t="s">
        <v>151</v>
      </c>
      <c r="C79" s="274"/>
      <c r="D79" s="246"/>
      <c r="E79" s="246"/>
      <c r="F79" s="246"/>
      <c r="G79" s="246"/>
      <c r="H79" s="86">
        <f>IF(D79=$P$77,5,IF(D79=$P$78,4,IF(D79=$P$79,3,IF(D79=$P$80,2,IF(D79=$P$81,1,0)))))</f>
        <v>0</v>
      </c>
      <c r="J79" s="219"/>
      <c r="L79" s="4"/>
      <c r="M79" s="4"/>
      <c r="N79" s="33" t="s">
        <v>175</v>
      </c>
      <c r="O79" s="33" t="s">
        <v>179</v>
      </c>
      <c r="P79" s="33" t="s">
        <v>183</v>
      </c>
      <c r="Q79" s="33" t="s">
        <v>188</v>
      </c>
    </row>
    <row r="80" spans="1:19" s="9" customFormat="1" ht="28.8" customHeight="1" x14ac:dyDescent="0.5">
      <c r="A80" s="84">
        <v>4</v>
      </c>
      <c r="B80" s="274" t="s">
        <v>119</v>
      </c>
      <c r="C80" s="274"/>
      <c r="D80" s="247"/>
      <c r="E80" s="247"/>
      <c r="F80" s="247"/>
      <c r="G80" s="247"/>
      <c r="H80" s="86">
        <f>IF(D80=$Q$77,5,IF(D80=$Q$78,4,IF(D80=$Q$79,3,IF(D80=$Q$80,2,IF(D80=Q81,1,0)))))</f>
        <v>0</v>
      </c>
      <c r="J80" s="219"/>
      <c r="L80" s="4"/>
      <c r="M80" s="4"/>
      <c r="N80" s="33" t="s">
        <v>176</v>
      </c>
      <c r="O80" s="33" t="s">
        <v>180</v>
      </c>
      <c r="P80" s="33" t="s">
        <v>184</v>
      </c>
      <c r="Q80" s="33" t="s">
        <v>189</v>
      </c>
    </row>
    <row r="81" spans="1:19" s="9" customFormat="1" ht="14.25" customHeight="1" thickBot="1" x14ac:dyDescent="0.55000000000000004">
      <c r="A81" s="105"/>
      <c r="B81" s="90" t="s">
        <v>12</v>
      </c>
      <c r="C81" s="91"/>
      <c r="D81" s="91"/>
      <c r="E81" s="91"/>
      <c r="F81" s="91"/>
      <c r="G81" s="91"/>
      <c r="H81" s="92">
        <f>SUM(H77:H80)</f>
        <v>0</v>
      </c>
      <c r="J81" s="111"/>
      <c r="L81" s="4"/>
      <c r="M81" s="4"/>
      <c r="N81" s="33" t="s">
        <v>155</v>
      </c>
      <c r="O81" s="33" t="s">
        <v>154</v>
      </c>
      <c r="P81" s="33" t="s">
        <v>185</v>
      </c>
      <c r="Q81" s="33" t="s">
        <v>154</v>
      </c>
      <c r="R81" s="3"/>
      <c r="S81" s="3"/>
    </row>
    <row r="82" spans="1:19" s="3" customFormat="1" ht="19.5" customHeight="1" x14ac:dyDescent="0.35">
      <c r="A82" s="44"/>
      <c r="B82" s="45"/>
      <c r="C82" s="46"/>
      <c r="D82" s="46"/>
      <c r="E82" s="46"/>
      <c r="F82" s="46"/>
      <c r="G82" s="46"/>
      <c r="H82" s="46"/>
      <c r="I82" s="8"/>
      <c r="J82" s="8"/>
      <c r="L82" s="2"/>
      <c r="M82" s="2"/>
      <c r="O82" s="2"/>
      <c r="P82" s="2"/>
      <c r="Q82" s="2"/>
      <c r="R82" s="2"/>
      <c r="S82" s="2"/>
    </row>
    <row r="83" spans="1:19" s="2" customFormat="1" ht="2.25" customHeight="1" x14ac:dyDescent="0.35">
      <c r="A83" s="112"/>
      <c r="B83" s="112"/>
      <c r="C83" s="112"/>
      <c r="D83" s="112"/>
      <c r="E83" s="112"/>
      <c r="F83" s="112"/>
      <c r="G83" s="112"/>
      <c r="H83" s="113"/>
      <c r="I83" s="113"/>
      <c r="J83" s="113"/>
    </row>
    <row r="84" spans="1:19" s="2" customFormat="1" ht="6" customHeight="1" x14ac:dyDescent="0.35">
      <c r="A84" s="114"/>
      <c r="B84" s="115"/>
      <c r="C84" s="116"/>
      <c r="D84" s="117"/>
      <c r="E84" s="117"/>
      <c r="F84" s="117"/>
      <c r="G84" s="117"/>
      <c r="H84" s="118"/>
      <c r="I84" s="118"/>
      <c r="J84" s="118"/>
    </row>
    <row r="85" spans="1:19" s="2" customFormat="1" ht="30" customHeight="1" x14ac:dyDescent="0.35">
      <c r="A85" s="295" t="s">
        <v>120</v>
      </c>
      <c r="B85" s="295"/>
      <c r="C85" s="296"/>
      <c r="D85" s="296"/>
      <c r="E85" s="296"/>
      <c r="F85" s="296"/>
      <c r="G85" s="296"/>
      <c r="H85" s="296"/>
      <c r="I85" s="296"/>
      <c r="J85" s="296"/>
      <c r="L85" s="8"/>
      <c r="M85" s="8"/>
      <c r="O85" s="8"/>
      <c r="P85" s="8"/>
      <c r="Q85" s="8"/>
      <c r="R85" s="8"/>
      <c r="S85" s="8"/>
    </row>
    <row r="86" spans="1:19" s="8" customFormat="1" ht="6" customHeight="1" x14ac:dyDescent="0.5">
      <c r="A86" s="119"/>
      <c r="B86" s="120"/>
      <c r="C86" s="121"/>
      <c r="D86" s="121"/>
      <c r="E86" s="121"/>
      <c r="F86" s="122"/>
      <c r="G86" s="122"/>
      <c r="H86" s="123"/>
      <c r="I86" s="123"/>
      <c r="J86" s="124"/>
      <c r="L86" s="4"/>
      <c r="M86" s="4"/>
      <c r="O86" s="4"/>
      <c r="P86" s="4"/>
      <c r="Q86" s="4"/>
      <c r="R86" s="4"/>
      <c r="S86" s="4"/>
    </row>
    <row r="87" spans="1:19" ht="29.75" customHeight="1" x14ac:dyDescent="0.5">
      <c r="A87" s="125" t="s">
        <v>121</v>
      </c>
      <c r="B87" s="125"/>
      <c r="C87" s="297"/>
      <c r="D87" s="297"/>
      <c r="E87" s="297"/>
      <c r="F87" s="297"/>
      <c r="G87" s="297"/>
      <c r="H87" s="297"/>
      <c r="I87" s="297"/>
      <c r="J87" s="297"/>
    </row>
    <row r="88" spans="1:19" ht="6" customHeight="1" x14ac:dyDescent="0.5">
      <c r="A88" s="119"/>
      <c r="B88" s="120"/>
      <c r="C88" s="121"/>
      <c r="D88" s="121"/>
      <c r="E88" s="121"/>
      <c r="F88" s="122"/>
      <c r="G88" s="122"/>
      <c r="H88" s="123"/>
      <c r="I88" s="123"/>
      <c r="J88" s="124"/>
    </row>
    <row r="89" spans="1:19" ht="29.75" customHeight="1" x14ac:dyDescent="0.5">
      <c r="A89" s="125" t="s">
        <v>122</v>
      </c>
      <c r="B89" s="125"/>
      <c r="C89" s="298"/>
      <c r="D89" s="298"/>
      <c r="E89" s="298"/>
      <c r="F89" s="298"/>
      <c r="G89" s="298"/>
      <c r="H89" s="298"/>
      <c r="I89" s="298"/>
      <c r="J89" s="298"/>
    </row>
    <row r="90" spans="1:19" ht="6" customHeight="1" x14ac:dyDescent="0.5">
      <c r="A90" s="126"/>
      <c r="B90" s="127"/>
      <c r="C90" s="128"/>
      <c r="D90" s="129"/>
      <c r="E90" s="129"/>
      <c r="F90" s="129"/>
      <c r="G90" s="129"/>
      <c r="H90" s="130"/>
      <c r="I90" s="130"/>
      <c r="J90" s="131"/>
    </row>
    <row r="91" spans="1:19" x14ac:dyDescent="0.5">
      <c r="A91" s="34"/>
      <c r="B91" s="34"/>
      <c r="C91" s="34"/>
      <c r="D91" s="34"/>
      <c r="E91" s="34"/>
      <c r="F91" s="34"/>
      <c r="G91" s="34"/>
      <c r="H91" s="5"/>
      <c r="I91" s="5"/>
      <c r="J91" s="132"/>
    </row>
  </sheetData>
  <sheetProtection algorithmName="SHA-512" hashValue="Sbw9+lwIVjb1hYG53Vq6uUmN1+8pcT40+EC+T+aa3ikLImdqWBZOIYbo08PGmItEAoTZ9KJBxbtjuyjWBTv32Q==" saltValue="23k7+eOn1N1qmnwVPRetpw==" spinCount="100000" sheet="1" objects="1" formatRows="0" selectLockedCells="1"/>
  <mergeCells count="89">
    <mergeCell ref="J12:J13"/>
    <mergeCell ref="A49:B49"/>
    <mergeCell ref="A50:B51"/>
    <mergeCell ref="J47:J48"/>
    <mergeCell ref="J53:J54"/>
    <mergeCell ref="C25:H25"/>
    <mergeCell ref="A29:B29"/>
    <mergeCell ref="C30:C31"/>
    <mergeCell ref="C32:C33"/>
    <mergeCell ref="E30:E31"/>
    <mergeCell ref="D32:D33"/>
    <mergeCell ref="E32:E33"/>
    <mergeCell ref="C50:C51"/>
    <mergeCell ref="B40:F40"/>
    <mergeCell ref="B34:B35"/>
    <mergeCell ref="A34:A36"/>
    <mergeCell ref="D70:G70"/>
    <mergeCell ref="J60:J61"/>
    <mergeCell ref="B78:C78"/>
    <mergeCell ref="B68:C68"/>
    <mergeCell ref="D68:G68"/>
    <mergeCell ref="B69:C69"/>
    <mergeCell ref="B77:C77"/>
    <mergeCell ref="J73:J74"/>
    <mergeCell ref="H65:H66"/>
    <mergeCell ref="B43:F43"/>
    <mergeCell ref="H75:H76"/>
    <mergeCell ref="A74:B74"/>
    <mergeCell ref="A60:B60"/>
    <mergeCell ref="C60:H60"/>
    <mergeCell ref="A64:B64"/>
    <mergeCell ref="A65:A66"/>
    <mergeCell ref="B65:B66"/>
    <mergeCell ref="C65:C66"/>
    <mergeCell ref="D65:D66"/>
    <mergeCell ref="E65:E66"/>
    <mergeCell ref="F65:F66"/>
    <mergeCell ref="G65:G66"/>
    <mergeCell ref="D67:G67"/>
    <mergeCell ref="D69:G69"/>
    <mergeCell ref="B70:C70"/>
    <mergeCell ref="B6:J6"/>
    <mergeCell ref="A85:B85"/>
    <mergeCell ref="C85:J85"/>
    <mergeCell ref="H34:H35"/>
    <mergeCell ref="G15:H15"/>
    <mergeCell ref="C16:F16"/>
    <mergeCell ref="G16:H16"/>
    <mergeCell ref="A32:A33"/>
    <mergeCell ref="B32:B33"/>
    <mergeCell ref="A38:B38"/>
    <mergeCell ref="C17:F17"/>
    <mergeCell ref="B79:C79"/>
    <mergeCell ref="B75:B76"/>
    <mergeCell ref="C75:C76"/>
    <mergeCell ref="D80:G80"/>
    <mergeCell ref="A56:B57"/>
    <mergeCell ref="G14:H14"/>
    <mergeCell ref="B44:F44"/>
    <mergeCell ref="A47:B47"/>
    <mergeCell ref="C47:H47"/>
    <mergeCell ref="C89:J89"/>
    <mergeCell ref="B80:C80"/>
    <mergeCell ref="D79:G79"/>
    <mergeCell ref="F75:F76"/>
    <mergeCell ref="D77:G77"/>
    <mergeCell ref="G75:G76"/>
    <mergeCell ref="D78:G78"/>
    <mergeCell ref="A75:A76"/>
    <mergeCell ref="D75:D76"/>
    <mergeCell ref="E75:E76"/>
    <mergeCell ref="B67:C67"/>
    <mergeCell ref="B42:F42"/>
    <mergeCell ref="C15:F15"/>
    <mergeCell ref="C87:J87"/>
    <mergeCell ref="J1:J4"/>
    <mergeCell ref="C53:H53"/>
    <mergeCell ref="A55:B55"/>
    <mergeCell ref="G17:H17"/>
    <mergeCell ref="B41:F41"/>
    <mergeCell ref="B30:B31"/>
    <mergeCell ref="A30:A31"/>
    <mergeCell ref="A25:B25"/>
    <mergeCell ref="A53:B53"/>
    <mergeCell ref="J34:J35"/>
    <mergeCell ref="B13:B17"/>
    <mergeCell ref="C13:F13"/>
    <mergeCell ref="G13:H13"/>
    <mergeCell ref="C14:F14"/>
  </mergeCells>
  <conditionalFormatting sqref="C57">
    <cfRule type="containsText" dxfId="23" priority="75" operator="containsText" text="x">
      <formula>NOT(ISERROR(SEARCH("x",C57)))</formula>
    </cfRule>
  </conditionalFormatting>
  <conditionalFormatting sqref="D57:H57">
    <cfRule type="containsText" dxfId="22" priority="74" operator="containsText" text="x">
      <formula>NOT(ISERROR(SEARCH("x",D57)))</formula>
    </cfRule>
  </conditionalFormatting>
  <conditionalFormatting sqref="D51:H51">
    <cfRule type="containsText" dxfId="21" priority="72" operator="containsText" text="x">
      <formula>NOT(ISERROR(SEARCH("x",D51)))</formula>
    </cfRule>
  </conditionalFormatting>
  <conditionalFormatting sqref="D31 F31:H31">
    <cfRule type="containsText" dxfId="20" priority="48" operator="containsText" text="x">
      <formula>NOT(ISERROR(SEARCH("x",D31)))</formula>
    </cfRule>
  </conditionalFormatting>
  <conditionalFormatting sqref="C34:C36">
    <cfRule type="containsText" dxfId="19" priority="41" operator="containsText" text="x">
      <formula>NOT(ISERROR(SEARCH("x",C34)))</formula>
    </cfRule>
  </conditionalFormatting>
  <conditionalFormatting sqref="D34:H36 F33:H33">
    <cfRule type="containsText" dxfId="18" priority="40" operator="containsText" text="x">
      <formula>NOT(ISERROR(SEARCH("x",D33)))</formula>
    </cfRule>
  </conditionalFormatting>
  <conditionalFormatting sqref="C36">
    <cfRule type="containsText" dxfId="17" priority="45" operator="containsText" text="x">
      <formula>NOT(ISERROR(SEARCH("x",C36)))</formula>
    </cfRule>
  </conditionalFormatting>
  <conditionalFormatting sqref="D36:H36">
    <cfRule type="containsText" dxfId="16" priority="44" operator="containsText" text="x">
      <formula>NOT(ISERROR(SEARCH("x",D36)))</formula>
    </cfRule>
  </conditionalFormatting>
  <conditionalFormatting sqref="J20">
    <cfRule type="cellIs" dxfId="15" priority="1" operator="between">
      <formula>5.6</formula>
      <formula>6.5</formula>
    </cfRule>
    <cfRule type="cellIs" dxfId="14" priority="2" operator="between">
      <formula>4.6</formula>
      <formula>5.5</formula>
    </cfRule>
    <cfRule type="cellIs" dxfId="13" priority="3" operator="between">
      <formula>3.6</formula>
      <formula>4.5</formula>
    </cfRule>
    <cfRule type="cellIs" dxfId="12" priority="4" operator="between">
      <formula>2.6</formula>
      <formula>3.5</formula>
    </cfRule>
    <cfRule type="cellIs" dxfId="11" priority="5" operator="between">
      <formula>1.6</formula>
      <formula>2.5</formula>
    </cfRule>
    <cfRule type="cellIs" dxfId="10" priority="6" operator="between">
      <formula>0</formula>
      <formula>1.5</formula>
    </cfRule>
    <cfRule type="cellIs" dxfId="9" priority="7" operator="equal">
      <formula>0</formula>
    </cfRule>
  </conditionalFormatting>
  <dataValidations count="17">
    <dataValidation type="list" allowBlank="1" showInputMessage="1" showErrorMessage="1" sqref="G72" xr:uid="{C9654E65-A1D6-48DF-9DD3-710AFD9EB9C4}">
      <formula1>$L$40:$L$41</formula1>
    </dataValidation>
    <dataValidation type="list" allowBlank="1" showInputMessage="1" showErrorMessage="1" sqref="B36" xr:uid="{4B635B0A-A09E-4756-A463-1B6A65933BAC}">
      <formula1>$L$34:$L$35</formula1>
    </dataValidation>
    <dataValidation type="list" allowBlank="1" showInputMessage="1" showErrorMessage="1" sqref="D70:G70" xr:uid="{88EC4304-2B2E-4541-85EF-36A52BCFB0B2}">
      <formula1>$Q$63:$Q$68</formula1>
    </dataValidation>
    <dataValidation type="list" allowBlank="1" showInputMessage="1" showErrorMessage="1" sqref="D69:G69" xr:uid="{94FADCE4-A6F1-428C-8042-85AD7FEBC4F7}">
      <formula1>$P$63:$P$68</formula1>
    </dataValidation>
    <dataValidation type="list" allowBlank="1" showInputMessage="1" showErrorMessage="1" sqref="G43:G44 G40:G41" xr:uid="{1C06BF6B-2DDD-417B-A68E-69621474D750}">
      <formula1>$L$39:$L$41</formula1>
    </dataValidation>
    <dataValidation type="list" allowBlank="1" showInputMessage="1" showErrorMessage="1" sqref="G42" xr:uid="{0E3BA053-DD3B-463A-A048-55E7AD9633F9}">
      <formula1>$M$39:$M$42</formula1>
    </dataValidation>
    <dataValidation type="list" allowBlank="1" showInputMessage="1" showErrorMessage="1" sqref="D67:G67" xr:uid="{87D05EF1-76D7-407F-A71D-10A373EBD86F}">
      <formula1>$N$63:$N$66</formula1>
    </dataValidation>
    <dataValidation type="list" allowBlank="1" showInputMessage="1" showErrorMessage="1" sqref="D68:G68" xr:uid="{5E9335C0-99CB-4646-A6CA-91447554BEE0}">
      <formula1>$O$63:$O$67</formula1>
    </dataValidation>
    <dataValidation type="list" allowBlank="1" showInputMessage="1" showErrorMessage="1" sqref="B61 B26" xr:uid="{31E6338D-3FF2-4E82-9BCF-42DBD3C0B56C}">
      <formula1>INDIRECT(B27)</formula1>
    </dataValidation>
    <dataValidation type="list" allowBlank="1" showInputMessage="1" showErrorMessage="1" sqref="B27 B62" xr:uid="{03FCF93A-FAE7-4877-A5FA-97778A0A22F8}">
      <formula1>INDIRECT(B26)</formula1>
    </dataValidation>
    <dataValidation type="custom" allowBlank="1" showInputMessage="1" showErrorMessage="1" errorTitle="Pas possible" error="Une sélection multiple n'est pas possible!" sqref="D31 F31:H31 F33:H33 C36:H36" xr:uid="{F6BCD377-06EA-4A70-84AA-9969C2D71ED5}">
      <formula1>COUNTA($D$31,$F$31,$G$31,$H$31,$F$33,$G$33,$H$33,$C$36,$D$36,$E$36,$F$36,$G$36,$H$36)=1</formula1>
    </dataValidation>
    <dataValidation type="custom" allowBlank="1" showInputMessage="1" showErrorMessage="1" errorTitle="Pas possible" error="Une sélection multiple n'est pas possible!" sqref="D51:H51" xr:uid="{27F413F4-D802-4AA5-86AB-9AF0D87D8792}">
      <formula1>COUNTA($D$51,$E$51,$F$51,$G$51,$H$51)=1</formula1>
    </dataValidation>
    <dataValidation type="custom" allowBlank="1" showInputMessage="1" showErrorMessage="1" errorTitle="Pas possible" error="Une sélection multiple n'est pas possible!" sqref="C57:H57" xr:uid="{C2144538-0B13-4E07-B4AA-39AC584F4175}">
      <formula1>COUNTA($C$57,$D$57,$E$57,$F$57,$G$57,$H$57)=1</formula1>
    </dataValidation>
    <dataValidation type="list" allowBlank="1" showInputMessage="1" showErrorMessage="1" sqref="D80:G80" xr:uid="{ABB5A9BB-9405-44A6-906F-FFDAF50B32A7}">
      <formula1>$Q$76:$Q$81</formula1>
    </dataValidation>
    <dataValidation type="list" allowBlank="1" showInputMessage="1" showErrorMessage="1" sqref="D79:G79" xr:uid="{E3A7B708-8F09-461D-931C-FC108DF916F9}">
      <formula1>$P$76:$P$81</formula1>
    </dataValidation>
    <dataValidation type="list" allowBlank="1" showInputMessage="1" showErrorMessage="1" sqref="D78:G78" xr:uid="{BDBEDE4E-0854-4986-8A35-C52F1949BFDE}">
      <formula1>$O$76:$O$81</formula1>
    </dataValidation>
    <dataValidation type="list" allowBlank="1" showInputMessage="1" showErrorMessage="1" sqref="D77:G77" xr:uid="{754B4845-C6B9-462A-9522-34B0B1593579}">
      <formula1>$N$76:$N$81</formula1>
    </dataValidation>
  </dataValidations>
  <pageMargins left="0.39370078740157483" right="0.39370078740157483" top="0.39370078740157483" bottom="0.39370078740157483" header="0.31496062992125984" footer="0.39370078740157483"/>
  <pageSetup paperSize="9" fitToHeight="0" orientation="landscape" r:id="rId1"/>
  <headerFooter>
    <oddFooter xml:space="preserve">&amp;L&amp;"Arial,Standard"&amp;7&amp;F&amp;C&amp;"Arial,Standard"&amp;7Page &amp;P de &amp;N&amp;R&amp;"Arial,Standard"&amp;7Impression du &amp;D - &amp;T </oddFooter>
  </headerFooter>
  <rowBreaks count="3" manualBreakCount="3">
    <brk id="36" max="16383" man="1"/>
    <brk id="52" max="16383" man="1"/>
    <brk id="72" max="16383" man="1"/>
  </rowBreaks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E41081F4B044EB12B2EA4948E20C3" ma:contentTypeVersion="15" ma:contentTypeDescription="Create a new document." ma:contentTypeScope="" ma:versionID="10725acea96b56fde39e19bab09131ba">
  <xsd:schema xmlns:xsd="http://www.w3.org/2001/XMLSchema" xmlns:xs="http://www.w3.org/2001/XMLSchema" xmlns:p="http://schemas.microsoft.com/office/2006/metadata/properties" xmlns:ns2="19415a2c-3045-4769-8042-b2d573daa356" xmlns:ns3="7326d6c0-2b0e-4d8c-ae1c-6c41b58a3a3e" targetNamespace="http://schemas.microsoft.com/office/2006/metadata/properties" ma:root="true" ma:fieldsID="0b245781b807c8baba0e9b1628990901" ns2:_="" ns3:_="">
    <xsd:import namespace="19415a2c-3045-4769-8042-b2d573daa356"/>
    <xsd:import namespace="7326d6c0-2b0e-4d8c-ae1c-6c41b58a3a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6d6c0-2b0e-4d8c-ae1c-6c41b58a3a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9415a2c-3045-4769-8042-b2d573daa356">SKCW24DMUQ4M-2078460637-30381</_dlc_DocId>
    <_dlc_DocIdUrl xmlns="19415a2c-3045-4769-8042-b2d573daa356">
      <Url>https://mst239701.sharepoint.com/sites/Files/_layouts/15/DocIdRedir.aspx?ID=SKCW24DMUQ4M-2078460637-30381</Url>
      <Description>SKCW24DMUQ4M-2078460637-30381</Description>
    </_dlc_DocIdUrl>
    <lcf76f155ced4ddcb4097134ff3c332f xmlns="7326d6c0-2b0e-4d8c-ae1c-6c41b58a3a3e">
      <Terms xmlns="http://schemas.microsoft.com/office/infopath/2007/PartnerControls"/>
    </lcf76f155ced4ddcb4097134ff3c332f>
    <TaxCatchAll xmlns="19415a2c-3045-4769-8042-b2d573daa356" xsi:nil="true"/>
  </documentManagement>
</p:properties>
</file>

<file path=customXml/itemProps1.xml><?xml version="1.0" encoding="utf-8"?>
<ds:datastoreItem xmlns:ds="http://schemas.openxmlformats.org/officeDocument/2006/customXml" ds:itemID="{FAA1D699-45ED-44AC-84C4-556532E9882C}"/>
</file>

<file path=customXml/itemProps2.xml><?xml version="1.0" encoding="utf-8"?>
<ds:datastoreItem xmlns:ds="http://schemas.openxmlformats.org/officeDocument/2006/customXml" ds:itemID="{66DF3D5A-68A1-49FD-8821-D0C67E344B47}"/>
</file>

<file path=customXml/itemProps3.xml><?xml version="1.0" encoding="utf-8"?>
<ds:datastoreItem xmlns:ds="http://schemas.openxmlformats.org/officeDocument/2006/customXml" ds:itemID="{26695E94-140E-457A-A781-D75F2785DCCE}"/>
</file>

<file path=customXml/itemProps4.xml><?xml version="1.0" encoding="utf-8"?>
<ds:datastoreItem xmlns:ds="http://schemas.openxmlformats.org/officeDocument/2006/customXml" ds:itemID="{D8A7BB82-73BD-488C-B9D2-45E322BA92D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107.1 Logements</vt:lpstr>
      <vt:lpstr>107.1 Bâtiments non résidentiel</vt:lpstr>
      <vt:lpstr>'107.1 Bâtiments non résidentiel'!Druckbereich</vt:lpstr>
      <vt:lpstr>'107.1 Logements'!Druckbereich</vt:lpstr>
      <vt:lpstr>'107.1 Bâtiments non résidentiel'!Drucktitel</vt:lpstr>
      <vt:lpstr>'107.1 Logements'!Drucktitel</vt:lpstr>
      <vt:lpstr>nein1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2020-12-10T10:59:24Z</dcterms:created>
  <dcterms:modified xsi:type="dcterms:W3CDTF">2021-02-16T06:06:11Z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0x010100235E41081F4B044EB12B2EA4948E20C3</vt:lpwstr>
  </property>
  <property fmtid="{D5CDD505-2E9C-101B-9397-08002B2CF9AE}" pid="3" name="_dlc_DocIdItemGuid">
    <vt:lpwstr>ca1bc9b9-d2cd-4ca7-95a9-bf2231878a50</vt:lpwstr>
  </property>
</Properties>
</file>